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235" windowHeight="8700" activeTab="1"/>
  </bookViews>
  <sheets>
    <sheet name="Notes" sheetId="1" r:id="rId1"/>
    <sheet name="Variable Expense Comparison" sheetId="2" r:id="rId2"/>
  </sheets>
  <externalReferences>
    <externalReference r:id="rId5"/>
  </externalReferences>
  <definedNames>
    <definedName name="Flag">#REF!</definedName>
  </definedNames>
  <calcPr fullCalcOnLoad="1"/>
</workbook>
</file>

<file path=xl/sharedStrings.xml><?xml version="1.0" encoding="utf-8"?>
<sst xmlns="http://schemas.openxmlformats.org/spreadsheetml/2006/main" count="103" uniqueCount="81">
  <si>
    <t>MONTH</t>
  </si>
  <si>
    <t>LN</t>
  </si>
  <si>
    <t>NO</t>
  </si>
  <si>
    <t>YEAR-TO-DATE</t>
  </si>
  <si>
    <t>TOTAL VARIABLE</t>
  </si>
  <si>
    <t>TOTAL FIXED</t>
  </si>
  <si>
    <t>NET SALES</t>
  </si>
  <si>
    <t>% Sls</t>
  </si>
  <si>
    <t>GROSS PROFIT/INCOME</t>
  </si>
  <si>
    <t>EXPENSES</t>
  </si>
  <si>
    <t>VEH.  SLSPLE COMPENSATION &amp; OTHER</t>
  </si>
  <si>
    <t>DELIVERY EXPENSE</t>
  </si>
  <si>
    <t>POLICY WORK-VEHICLES</t>
  </si>
  <si>
    <t>After Trsf ---&gt;</t>
  </si>
  <si>
    <t>% Grs</t>
  </si>
  <si>
    <t>SALARIES-OWNERS / EXECUTIVE MANAGERS</t>
  </si>
  <si>
    <t>SALARIES-SUPERVISION</t>
  </si>
  <si>
    <t>SALARIES-CLERICAL</t>
  </si>
  <si>
    <t>OTHER SALARIES AND WAGES</t>
  </si>
  <si>
    <t>ABSENTEE COMPENSATION</t>
  </si>
  <si>
    <t>INCENTIVES-SUPERVISION</t>
  </si>
  <si>
    <t>TAXES-PAYROLL</t>
  </si>
  <si>
    <t>EMPLOYEE BENEFITS</t>
  </si>
  <si>
    <t>RETIREMENT BENEFITS</t>
  </si>
  <si>
    <t>TOTAL PERSONNEL</t>
  </si>
  <si>
    <t>COMPANY VEHICLE EXPENSE</t>
  </si>
  <si>
    <t>OFFICE SUPPLIES AND EXPENSES</t>
  </si>
  <si>
    <t>OTHER SUPPLIES</t>
  </si>
  <si>
    <t>E-COMMERENCE ADVERTISING/FEES</t>
  </si>
  <si>
    <t>ADVERTISING</t>
  </si>
  <si>
    <t>ADVERTISING REBATES</t>
  </si>
  <si>
    <t>CONTRIBUTIONS</t>
  </si>
  <si>
    <t>POLICY WORK-PARTS AND SERVICE</t>
  </si>
  <si>
    <t>INFORMATION TECHNOLOGY SERVICES</t>
  </si>
  <si>
    <t>OUTSIDE SERVICES (OTHER)</t>
  </si>
  <si>
    <t>TRAVEL AND ENTERTAINMENT</t>
  </si>
  <si>
    <t>MEMBERSHIP DUES AND PUBLICATIONS</t>
  </si>
  <si>
    <t>LEGAL AND AUDITING EXPENSE</t>
  </si>
  <si>
    <t>TELEPHONE</t>
  </si>
  <si>
    <t>TRAINING EXPENSE</t>
  </si>
  <si>
    <t>INTEREST-FLOORPLAN</t>
  </si>
  <si>
    <t>INTEREST-FLOORPLAN CREDIT</t>
  </si>
  <si>
    <t>INTEREST-NOTES PAYABLE (OTHER)</t>
  </si>
  <si>
    <t>INSURANCE - INVENTORY</t>
  </si>
  <si>
    <t>BAD DEBT EXPENSE</t>
  </si>
  <si>
    <t>FREIGHT, POSTAGE &amp; SHIPPING</t>
  </si>
  <si>
    <t>MISCELLANEOUS EXPENSE</t>
  </si>
  <si>
    <t>TOTAL SEMI-FIXED</t>
  </si>
  <si>
    <t>RENT</t>
  </si>
  <si>
    <t>AMORTIZATION-LEASEHOLDS</t>
  </si>
  <si>
    <t>REPAIRS-REAL ESTATE</t>
  </si>
  <si>
    <t>DEPRECIATION BLDGS. &amp; IMPROVEMENTS</t>
  </si>
  <si>
    <t>TAXES-REAL ESTATE</t>
  </si>
  <si>
    <t>INSURANCE BLDGS. &amp; IMPROVEMENTS</t>
  </si>
  <si>
    <t>INTEREST - MORTGAGES</t>
  </si>
  <si>
    <t>UTILITIES</t>
  </si>
  <si>
    <t>SUB-TOTAL RENT &amp; RNT EQUIVALENT</t>
  </si>
  <si>
    <t>INSURANCE OTHER</t>
  </si>
  <si>
    <t>TAXES-OTHER</t>
  </si>
  <si>
    <t>REPAIRS-EQUIPMENT</t>
  </si>
  <si>
    <t>DEPRECIATION-EQUIPMENT</t>
  </si>
  <si>
    <t>EQUIPMENT RENTAL</t>
  </si>
  <si>
    <t>TOTAL FIXED OVERHEAD</t>
  </si>
  <si>
    <t>TOTAL EXPENSES</t>
  </si>
  <si>
    <t>DEPARTMENT PROFIT OR LOSS</t>
  </si>
  <si>
    <t>PRORATION OF G&amp;A</t>
  </si>
  <si>
    <t>DEPT PROFIT OR LOSS AFTER TRSF &amp; PRORAT</t>
  </si>
  <si>
    <t>FI &amp; PROT. PLN INCOME TRANSFER</t>
  </si>
  <si>
    <t>CURRENT PERIOD</t>
  </si>
  <si>
    <t>VARIANCE STUDY</t>
  </si>
  <si>
    <t>COMPARISON PERIOD</t>
  </si>
  <si>
    <t>GM VARIABLE - EXPENSE COMPARISON</t>
  </si>
  <si>
    <t>TEMPLATE FUNCTION:</t>
  </si>
  <si>
    <t>Month-To-Month &amp; Year-To-Date</t>
  </si>
  <si>
    <t>Allows you to compare Variable Expenses for any given time period.</t>
  </si>
  <si>
    <t>Use your financial statemet to obtain values.</t>
  </si>
  <si>
    <t>You are capable of Hiding columns, after unprotecting sheet.</t>
  </si>
  <si>
    <t>Input only into "YELLOW" cells.</t>
  </si>
  <si>
    <t>Worksheet is protected - May be unprotected - NO password required.</t>
  </si>
  <si>
    <t>Print Format:</t>
  </si>
  <si>
    <t>Portait @ 65 %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</si>
</sst>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_(* #,##0_);_(* \(#,##0\);_(* &quot;-&quot;??_);_(@_)"/>
    <numFmt numFmtId="167" formatCode="0_);\(0\)"/>
    <numFmt numFmtId="168" formatCode="\300\-\X00"/>
    <numFmt numFmtId="169" formatCode="#,##0.0,\K"/>
    <numFmt numFmtId="170" formatCode="\300\-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6">
    <font>
      <sz val="10"/>
      <name val="Arial"/>
      <family val="0"/>
    </font>
    <font>
      <sz val="10"/>
      <color indexed="12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2"/>
    </font>
    <font>
      <sz val="16"/>
      <color indexed="17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color indexed="17"/>
      <name val="Arial"/>
      <family val="2"/>
    </font>
    <font>
      <sz val="10"/>
      <name val="MS Sans Serif"/>
      <family val="0"/>
    </font>
    <font>
      <b/>
      <sz val="7"/>
      <color indexed="9"/>
      <name val="Arial"/>
      <family val="2"/>
    </font>
    <font>
      <b/>
      <sz val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thin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5" xfId="15" applyFont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2" fillId="2" borderId="5" xfId="15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4" xfId="0" applyFont="1" applyBorder="1" applyAlignment="1" applyProtection="1" quotePrefix="1">
      <alignment/>
      <protection/>
    </xf>
    <xf numFmtId="0" fontId="2" fillId="2" borderId="4" xfId="0" applyFont="1" applyFill="1" applyBorder="1" applyAlignment="1" applyProtection="1">
      <alignment horizontal="center"/>
      <protection/>
    </xf>
    <xf numFmtId="9" fontId="4" fillId="3" borderId="9" xfId="22" applyFont="1" applyFill="1" applyBorder="1" applyAlignment="1" applyProtection="1">
      <alignment/>
      <protection/>
    </xf>
    <xf numFmtId="9" fontId="4" fillId="4" borderId="10" xfId="22" applyFont="1" applyFill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6" fillId="0" borderId="5" xfId="0" applyFont="1" applyBorder="1" applyAlignment="1" applyProtection="1" quotePrefix="1">
      <alignment/>
      <protection/>
    </xf>
    <xf numFmtId="0" fontId="6" fillId="0" borderId="3" xfId="0" applyFont="1" applyBorder="1" applyAlignment="1" applyProtection="1">
      <alignment/>
      <protection/>
    </xf>
    <xf numFmtId="0" fontId="10" fillId="2" borderId="0" xfId="0" applyFont="1" applyFill="1" applyBorder="1" applyAlignment="1" applyProtection="1" quotePrefix="1">
      <alignment horizontal="left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14" fillId="2" borderId="13" xfId="0" applyFont="1" applyFill="1" applyBorder="1" applyAlignment="1" applyProtection="1" quotePrefix="1">
      <alignment horizontal="left"/>
      <protection/>
    </xf>
    <xf numFmtId="0" fontId="2" fillId="2" borderId="14" xfId="0" applyFont="1" applyFill="1" applyBorder="1" applyAlignment="1" applyProtection="1">
      <alignment/>
      <protection/>
    </xf>
    <xf numFmtId="0" fontId="2" fillId="2" borderId="15" xfId="0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3" borderId="18" xfId="0" applyFont="1" applyFill="1" applyBorder="1" applyAlignment="1" applyProtection="1">
      <alignment horizontal="centerContinuous"/>
      <protection/>
    </xf>
    <xf numFmtId="0" fontId="4" fillId="3" borderId="19" xfId="0" applyFont="1" applyFill="1" applyBorder="1" applyAlignment="1" applyProtection="1">
      <alignment horizontal="centerContinuous"/>
      <protection/>
    </xf>
    <xf numFmtId="0" fontId="4" fillId="4" borderId="20" xfId="0" applyFont="1" applyFill="1" applyBorder="1" applyAlignment="1" applyProtection="1">
      <alignment horizontal="centerContinuous"/>
      <protection/>
    </xf>
    <xf numFmtId="0" fontId="4" fillId="4" borderId="21" xfId="0" applyFont="1" applyFill="1" applyBorder="1" applyAlignment="1" applyProtection="1">
      <alignment horizontal="centerContinuous"/>
      <protection/>
    </xf>
    <xf numFmtId="0" fontId="4" fillId="4" borderId="22" xfId="0" applyFont="1" applyFill="1" applyBorder="1" applyAlignment="1" applyProtection="1">
      <alignment horizontal="centerContinuous"/>
      <protection/>
    </xf>
    <xf numFmtId="0" fontId="4" fillId="4" borderId="0" xfId="0" applyFont="1" applyFill="1" applyBorder="1" applyAlignment="1" applyProtection="1">
      <alignment horizontal="centerContinuous"/>
      <protection/>
    </xf>
    <xf numFmtId="0" fontId="4" fillId="3" borderId="23" xfId="0" applyFont="1" applyFill="1" applyBorder="1" applyAlignment="1" applyProtection="1">
      <alignment horizontal="centerContinuous"/>
      <protection/>
    </xf>
    <xf numFmtId="0" fontId="4" fillId="3" borderId="0" xfId="0" applyFont="1" applyFill="1" applyBorder="1" applyAlignment="1" applyProtection="1">
      <alignment horizontal="centerContinuous"/>
      <protection/>
    </xf>
    <xf numFmtId="0" fontId="2" fillId="2" borderId="16" xfId="0" applyFont="1" applyFill="1" applyBorder="1" applyAlignment="1" applyProtection="1" quotePrefix="1">
      <alignment horizontal="left"/>
      <protection/>
    </xf>
    <xf numFmtId="0" fontId="2" fillId="2" borderId="15" xfId="0" applyFont="1" applyFill="1" applyBorder="1" applyAlignment="1" applyProtection="1">
      <alignment/>
      <protection/>
    </xf>
    <xf numFmtId="37" fontId="4" fillId="3" borderId="24" xfId="16" applyNumberFormat="1" applyFont="1" applyFill="1" applyBorder="1" applyAlignment="1" applyProtection="1">
      <alignment horizontal="center"/>
      <protection/>
    </xf>
    <xf numFmtId="37" fontId="4" fillId="4" borderId="24" xfId="16" applyNumberFormat="1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 quotePrefix="1">
      <alignment horizontal="left"/>
      <protection/>
    </xf>
    <xf numFmtId="9" fontId="4" fillId="3" borderId="25" xfId="22" applyFont="1" applyFill="1" applyBorder="1" applyAlignment="1" applyProtection="1">
      <alignment/>
      <protection/>
    </xf>
    <xf numFmtId="9" fontId="4" fillId="4" borderId="25" xfId="22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2" fillId="2" borderId="26" xfId="0" applyFont="1" applyFill="1" applyBorder="1" applyAlignment="1" applyProtection="1">
      <alignment/>
      <protection/>
    </xf>
    <xf numFmtId="37" fontId="4" fillId="3" borderId="27" xfId="16" applyNumberFormat="1" applyFont="1" applyFill="1" applyBorder="1" applyAlignment="1" applyProtection="1">
      <alignment horizontal="right"/>
      <protection/>
    </xf>
    <xf numFmtId="37" fontId="4" fillId="3" borderId="9" xfId="16" applyNumberFormat="1" applyFont="1" applyFill="1" applyBorder="1" applyAlignment="1" applyProtection="1">
      <alignment horizontal="center"/>
      <protection/>
    </xf>
    <xf numFmtId="37" fontId="4" fillId="4" borderId="28" xfId="16" applyNumberFormat="1" applyFont="1" applyFill="1" applyBorder="1" applyAlignment="1" applyProtection="1">
      <alignment horizontal="right"/>
      <protection/>
    </xf>
    <xf numFmtId="37" fontId="4" fillId="4" borderId="9" xfId="16" applyNumberFormat="1" applyFont="1" applyFill="1" applyBorder="1" applyAlignment="1" applyProtection="1">
      <alignment horizontal="center"/>
      <protection/>
    </xf>
    <xf numFmtId="37" fontId="4" fillId="4" borderId="10" xfId="16" applyNumberFormat="1" applyFont="1" applyFill="1" applyBorder="1" applyAlignment="1" applyProtection="1">
      <alignment horizontal="center"/>
      <protection/>
    </xf>
    <xf numFmtId="9" fontId="4" fillId="4" borderId="9" xfId="22" applyFont="1" applyFill="1" applyBorder="1" applyAlignment="1" applyProtection="1">
      <alignment/>
      <protection/>
    </xf>
    <xf numFmtId="9" fontId="4" fillId="0" borderId="29" xfId="22" applyFont="1" applyFill="1" applyBorder="1" applyAlignment="1" applyProtection="1">
      <alignment/>
      <protection/>
    </xf>
    <xf numFmtId="9" fontId="4" fillId="0" borderId="30" xfId="22" applyFont="1" applyFill="1" applyBorder="1" applyAlignment="1" applyProtection="1">
      <alignment/>
      <protection/>
    </xf>
    <xf numFmtId="0" fontId="10" fillId="2" borderId="14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37" fontId="9" fillId="5" borderId="31" xfId="16" applyNumberFormat="1" applyFont="1" applyFill="1" applyBorder="1" applyAlignment="1" applyProtection="1">
      <alignment/>
      <protection/>
    </xf>
    <xf numFmtId="37" fontId="4" fillId="5" borderId="31" xfId="16" applyNumberFormat="1" applyFont="1" applyFill="1" applyBorder="1" applyAlignment="1" applyProtection="1">
      <alignment/>
      <protection/>
    </xf>
    <xf numFmtId="37" fontId="9" fillId="5" borderId="32" xfId="16" applyNumberFormat="1" applyFont="1" applyFill="1" applyBorder="1" applyAlignment="1" applyProtection="1">
      <alignment/>
      <protection/>
    </xf>
    <xf numFmtId="37" fontId="4" fillId="5" borderId="33" xfId="16" applyNumberFormat="1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 quotePrefix="1">
      <alignment horizontal="left"/>
      <protection/>
    </xf>
    <xf numFmtId="0" fontId="4" fillId="0" borderId="15" xfId="0" applyFont="1" applyFill="1" applyBorder="1" applyAlignment="1" applyProtection="1">
      <alignment horizontal="center"/>
      <protection/>
    </xf>
    <xf numFmtId="9" fontId="4" fillId="3" borderId="30" xfId="22" applyFont="1" applyFill="1" applyBorder="1" applyAlignment="1" applyProtection="1">
      <alignment/>
      <protection/>
    </xf>
    <xf numFmtId="9" fontId="4" fillId="4" borderId="34" xfId="22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14" fillId="2" borderId="14" xfId="0" applyFont="1" applyFill="1" applyBorder="1" applyAlignment="1" applyProtection="1" quotePrefix="1">
      <alignment horizontal="left"/>
      <protection/>
    </xf>
    <xf numFmtId="9" fontId="4" fillId="0" borderId="25" xfId="22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left"/>
      <protection/>
    </xf>
    <xf numFmtId="0" fontId="4" fillId="3" borderId="15" xfId="0" applyFont="1" applyFill="1" applyBorder="1" applyAlignment="1" applyProtection="1">
      <alignment/>
      <protection/>
    </xf>
    <xf numFmtId="9" fontId="4" fillId="4" borderId="35" xfId="22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7" fontId="1" fillId="0" borderId="13" xfId="16" applyNumberFormat="1" applyFont="1" applyBorder="1" applyAlignment="1" applyProtection="1">
      <alignment/>
      <protection/>
    </xf>
    <xf numFmtId="37" fontId="1" fillId="0" borderId="13" xfId="16" applyNumberFormat="1" applyFont="1" applyFill="1" applyBorder="1" applyAlignment="1" applyProtection="1">
      <alignment/>
      <protection/>
    </xf>
    <xf numFmtId="37" fontId="1" fillId="3" borderId="13" xfId="16" applyNumberFormat="1" applyFont="1" applyFill="1" applyBorder="1" applyAlignment="1" applyProtection="1">
      <alignment/>
      <protection/>
    </xf>
    <xf numFmtId="37" fontId="1" fillId="0" borderId="17" xfId="16" applyNumberFormat="1" applyFont="1" applyFill="1" applyBorder="1" applyAlignment="1" applyProtection="1">
      <alignment/>
      <protection/>
    </xf>
    <xf numFmtId="37" fontId="1" fillId="0" borderId="36" xfId="16" applyNumberFormat="1" applyFont="1" applyBorder="1" applyAlignment="1" applyProtection="1">
      <alignment/>
      <protection/>
    </xf>
    <xf numFmtId="37" fontId="1" fillId="0" borderId="37" xfId="16" applyNumberFormat="1" applyFont="1" applyBorder="1" applyAlignment="1" applyProtection="1">
      <alignment/>
      <protection/>
    </xf>
    <xf numFmtId="37" fontId="1" fillId="0" borderId="37" xfId="16" applyNumberFormat="1" applyFont="1" applyFill="1" applyBorder="1" applyAlignment="1" applyProtection="1">
      <alignment/>
      <protection/>
    </xf>
    <xf numFmtId="37" fontId="1" fillId="4" borderId="37" xfId="16" applyNumberFormat="1" applyFont="1" applyFill="1" applyBorder="1" applyAlignment="1" applyProtection="1">
      <alignment/>
      <protection/>
    </xf>
    <xf numFmtId="37" fontId="1" fillId="0" borderId="38" xfId="16" applyNumberFormat="1" applyFont="1" applyFill="1" applyBorder="1" applyAlignment="1" applyProtection="1">
      <alignment/>
      <protection/>
    </xf>
    <xf numFmtId="9" fontId="4" fillId="0" borderId="39" xfId="22" applyFont="1" applyFill="1" applyBorder="1" applyAlignment="1" applyProtection="1">
      <alignment/>
      <protection/>
    </xf>
    <xf numFmtId="9" fontId="4" fillId="3" borderId="40" xfId="22" applyFont="1" applyFill="1" applyBorder="1" applyAlignment="1" applyProtection="1">
      <alignment/>
      <protection/>
    </xf>
    <xf numFmtId="37" fontId="1" fillId="0" borderId="38" xfId="16" applyNumberFormat="1" applyFont="1" applyFill="1" applyBorder="1" applyAlignment="1" applyProtection="1">
      <alignment/>
      <protection/>
    </xf>
    <xf numFmtId="37" fontId="1" fillId="0" borderId="17" xfId="16" applyNumberFormat="1" applyFont="1" applyFill="1" applyBorder="1" applyAlignment="1" applyProtection="1">
      <alignment/>
      <protection/>
    </xf>
    <xf numFmtId="37" fontId="0" fillId="6" borderId="41" xfId="16" applyNumberFormat="1" applyFont="1" applyFill="1" applyBorder="1" applyAlignment="1" applyProtection="1">
      <alignment/>
      <protection locked="0"/>
    </xf>
    <xf numFmtId="37" fontId="0" fillId="6" borderId="17" xfId="16" applyNumberFormat="1" applyFont="1" applyFill="1" applyBorder="1" applyAlignment="1" applyProtection="1">
      <alignment/>
      <protection locked="0"/>
    </xf>
    <xf numFmtId="37" fontId="0" fillId="6" borderId="42" xfId="16" applyNumberFormat="1" applyFont="1" applyFill="1" applyBorder="1" applyAlignment="1" applyProtection="1">
      <alignment/>
      <protection locked="0"/>
    </xf>
    <xf numFmtId="37" fontId="0" fillId="6" borderId="38" xfId="16" applyNumberFormat="1" applyFont="1" applyFill="1" applyBorder="1" applyAlignment="1" applyProtection="1">
      <alignment/>
      <protection locked="0"/>
    </xf>
    <xf numFmtId="37" fontId="0" fillId="6" borderId="27" xfId="16" applyNumberFormat="1" applyFont="1" applyFill="1" applyBorder="1" applyAlignment="1" applyProtection="1">
      <alignment/>
      <protection locked="0"/>
    </xf>
    <xf numFmtId="37" fontId="0" fillId="6" borderId="28" xfId="16" applyNumberFormat="1" applyFont="1" applyFill="1" applyBorder="1" applyAlignment="1" applyProtection="1">
      <alignment/>
      <protection locked="0"/>
    </xf>
    <xf numFmtId="37" fontId="0" fillId="6" borderId="23" xfId="16" applyNumberFormat="1" applyFont="1" applyFill="1" applyBorder="1" applyAlignment="1" applyProtection="1">
      <alignment/>
      <protection locked="0"/>
    </xf>
    <xf numFmtId="37" fontId="0" fillId="6" borderId="22" xfId="16" applyNumberFormat="1" applyFont="1" applyFill="1" applyBorder="1" applyAlignment="1" applyProtection="1">
      <alignment/>
      <protection locked="0"/>
    </xf>
    <xf numFmtId="37" fontId="0" fillId="6" borderId="32" xfId="16" applyNumberFormat="1" applyFont="1" applyFill="1" applyBorder="1" applyAlignment="1" applyProtection="1">
      <alignment/>
      <protection locked="0"/>
    </xf>
    <xf numFmtId="37" fontId="0" fillId="6" borderId="13" xfId="16" applyNumberFormat="1" applyFont="1" applyFill="1" applyBorder="1" applyAlignment="1" applyProtection="1">
      <alignment/>
      <protection locked="0"/>
    </xf>
    <xf numFmtId="37" fontId="0" fillId="6" borderId="43" xfId="16" applyNumberFormat="1" applyFont="1" applyFill="1" applyBorder="1" applyAlignment="1" applyProtection="1">
      <alignment/>
      <protection locked="0"/>
    </xf>
    <xf numFmtId="37" fontId="0" fillId="6" borderId="37" xfId="16" applyNumberFormat="1" applyFont="1" applyFill="1" applyBorder="1" applyAlignment="1" applyProtection="1">
      <alignment/>
      <protection locked="0"/>
    </xf>
    <xf numFmtId="9" fontId="4" fillId="3" borderId="44" xfId="22" applyFont="1" applyFill="1" applyBorder="1" applyAlignment="1" applyProtection="1">
      <alignment/>
      <protection/>
    </xf>
    <xf numFmtId="9" fontId="4" fillId="0" borderId="45" xfId="22" applyFont="1" applyFill="1" applyBorder="1" applyAlignment="1" applyProtection="1">
      <alignment/>
      <protection/>
    </xf>
    <xf numFmtId="37" fontId="0" fillId="6" borderId="46" xfId="16" applyNumberFormat="1" applyFont="1" applyFill="1" applyBorder="1" applyAlignment="1" applyProtection="1">
      <alignment/>
      <protection locked="0"/>
    </xf>
    <xf numFmtId="37" fontId="0" fillId="6" borderId="42" xfId="16" applyNumberFormat="1" applyFont="1" applyFill="1" applyBorder="1" applyAlignment="1" applyProtection="1">
      <alignment/>
      <protection locked="0"/>
    </xf>
    <xf numFmtId="37" fontId="0" fillId="6" borderId="47" xfId="16" applyNumberFormat="1" applyFont="1" applyFill="1" applyBorder="1" applyAlignment="1" applyProtection="1">
      <alignment/>
      <protection locked="0"/>
    </xf>
    <xf numFmtId="9" fontId="4" fillId="4" borderId="40" xfId="22" applyFont="1" applyFill="1" applyBorder="1" applyAlignment="1" applyProtection="1">
      <alignment/>
      <protection/>
    </xf>
    <xf numFmtId="37" fontId="1" fillId="7" borderId="13" xfId="16" applyNumberFormat="1" applyFont="1" applyFill="1" applyBorder="1" applyAlignment="1" applyProtection="1">
      <alignment/>
      <protection/>
    </xf>
    <xf numFmtId="37" fontId="1" fillId="8" borderId="37" xfId="16" applyNumberFormat="1" applyFont="1" applyFill="1" applyBorder="1" applyAlignment="1" applyProtection="1">
      <alignment/>
      <protection/>
    </xf>
    <xf numFmtId="9" fontId="4" fillId="8" borderId="25" xfId="22" applyFont="1" applyFill="1" applyBorder="1" applyAlignment="1" applyProtection="1">
      <alignment/>
      <protection/>
    </xf>
    <xf numFmtId="37" fontId="0" fillId="7" borderId="41" xfId="16" applyNumberFormat="1" applyFont="1" applyFill="1" applyBorder="1" applyAlignment="1" applyProtection="1">
      <alignment/>
      <protection/>
    </xf>
    <xf numFmtId="37" fontId="0" fillId="8" borderId="47" xfId="16" applyNumberFormat="1" applyFont="1" applyFill="1" applyBorder="1" applyAlignment="1" applyProtection="1">
      <alignment/>
      <protection/>
    </xf>
    <xf numFmtId="37" fontId="0" fillId="7" borderId="17" xfId="16" applyNumberFormat="1" applyFont="1" applyFill="1" applyBorder="1" applyAlignment="1" applyProtection="1">
      <alignment/>
      <protection/>
    </xf>
    <xf numFmtId="37" fontId="0" fillId="8" borderId="38" xfId="16" applyNumberFormat="1" applyFont="1" applyFill="1" applyBorder="1" applyAlignment="1" applyProtection="1">
      <alignment/>
      <protection/>
    </xf>
    <xf numFmtId="37" fontId="0" fillId="7" borderId="27" xfId="16" applyNumberFormat="1" applyFont="1" applyFill="1" applyBorder="1" applyAlignment="1" applyProtection="1">
      <alignment/>
      <protection/>
    </xf>
    <xf numFmtId="37" fontId="0" fillId="8" borderId="28" xfId="16" applyNumberFormat="1" applyFont="1" applyFill="1" applyBorder="1" applyAlignment="1" applyProtection="1">
      <alignment/>
      <protection/>
    </xf>
    <xf numFmtId="37" fontId="0" fillId="7" borderId="13" xfId="16" applyNumberFormat="1" applyFont="1" applyFill="1" applyBorder="1" applyAlignment="1" applyProtection="1">
      <alignment/>
      <protection/>
    </xf>
    <xf numFmtId="37" fontId="0" fillId="8" borderId="37" xfId="16" applyNumberFormat="1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0" fontId="0" fillId="5" borderId="0" xfId="0" applyFill="1" applyAlignment="1">
      <alignment/>
    </xf>
    <xf numFmtId="0" fontId="15" fillId="5" borderId="0" xfId="0" applyFont="1" applyFill="1" applyAlignment="1">
      <alignment/>
    </xf>
    <xf numFmtId="0" fontId="3" fillId="9" borderId="41" xfId="0" applyFont="1" applyFill="1" applyBorder="1" applyAlignment="1" applyProtection="1">
      <alignment horizontal="center"/>
      <protection/>
    </xf>
    <xf numFmtId="0" fontId="3" fillId="9" borderId="48" xfId="0" applyFont="1" applyFill="1" applyBorder="1" applyAlignment="1" applyProtection="1">
      <alignment horizontal="center"/>
      <protection/>
    </xf>
    <xf numFmtId="0" fontId="3" fillId="9" borderId="49" xfId="0" applyFont="1" applyFill="1" applyBorder="1" applyAlignment="1" applyProtection="1">
      <alignment horizontal="center"/>
      <protection/>
    </xf>
    <xf numFmtId="0" fontId="3" fillId="3" borderId="41" xfId="0" applyFont="1" applyFill="1" applyBorder="1" applyAlignment="1" applyProtection="1">
      <alignment horizontal="center"/>
      <protection/>
    </xf>
    <xf numFmtId="0" fontId="3" fillId="3" borderId="48" xfId="0" applyFont="1" applyFill="1" applyBorder="1" applyAlignment="1" applyProtection="1">
      <alignment horizontal="center"/>
      <protection/>
    </xf>
    <xf numFmtId="0" fontId="3" fillId="3" borderId="49" xfId="0" applyFont="1" applyFill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left"/>
      <protection/>
    </xf>
  </cellXfs>
  <cellStyles count="9">
    <cellStyle name="Normal" xfId="0"/>
    <cellStyle name="BOLD_L_R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ARLES%20S\My%20Documents\ACCT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T69"/>
      <sheetName val="ACCT68"/>
      <sheetName val="ACCT6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I9" sqref="I9"/>
    </sheetView>
  </sheetViews>
  <sheetFormatPr defaultColWidth="9.140625" defaultRowHeight="12.75"/>
  <cols>
    <col min="1" max="16384" width="9.140625" style="118" customWidth="1"/>
  </cols>
  <sheetData>
    <row r="1" spans="1:16" ht="20.25">
      <c r="A1" s="117" t="s">
        <v>71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4" ht="12.75">
      <c r="A4" s="119" t="s">
        <v>72</v>
      </c>
    </row>
    <row r="5" ht="12.75">
      <c r="A5" s="119"/>
    </row>
    <row r="6" ht="12.75">
      <c r="A6" s="119" t="s">
        <v>74</v>
      </c>
    </row>
    <row r="7" ht="12.75">
      <c r="A7" s="119" t="s">
        <v>73</v>
      </c>
    </row>
    <row r="8" ht="12.75">
      <c r="A8" s="119"/>
    </row>
    <row r="9" ht="12.75">
      <c r="A9" s="119" t="s">
        <v>75</v>
      </c>
    </row>
    <row r="10" ht="12.75">
      <c r="A10" s="119" t="s">
        <v>77</v>
      </c>
    </row>
    <row r="11" ht="12.75">
      <c r="A11" s="119" t="s">
        <v>76</v>
      </c>
    </row>
    <row r="12" ht="12.75">
      <c r="A12" s="119"/>
    </row>
    <row r="13" ht="12.75">
      <c r="A13" s="119" t="s">
        <v>78</v>
      </c>
    </row>
    <row r="14" ht="12.75">
      <c r="A14" s="119"/>
    </row>
    <row r="15" ht="12.75">
      <c r="A15" s="119" t="s">
        <v>79</v>
      </c>
    </row>
    <row r="16" ht="12.75">
      <c r="A16" s="119" t="s">
        <v>80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3.8515625" style="1" customWidth="1"/>
    <col min="2" max="2" width="34.00390625" style="1" customWidth="1"/>
    <col min="3" max="3" width="3.8515625" style="1" customWidth="1"/>
    <col min="4" max="4" width="12.7109375" style="1" customWidth="1"/>
    <col min="5" max="5" width="5.28125" style="1" customWidth="1"/>
    <col min="6" max="6" width="12.7109375" style="1" customWidth="1"/>
    <col min="7" max="7" width="5.28125" style="1" customWidth="1"/>
    <col min="8" max="8" width="12.7109375" style="1" customWidth="1"/>
    <col min="9" max="9" width="5.28125" style="1" customWidth="1"/>
    <col min="10" max="10" width="12.7109375" style="1" customWidth="1"/>
    <col min="11" max="11" width="5.28125" style="1" customWidth="1"/>
    <col min="12" max="12" width="12.7109375" style="1" customWidth="1"/>
    <col min="13" max="13" width="5.28125" style="1" customWidth="1"/>
    <col min="14" max="14" width="12.7109375" style="1" customWidth="1"/>
    <col min="15" max="15" width="5.28125" style="1" customWidth="1"/>
    <col min="16" max="16" width="3.140625" style="1" bestFit="1" customWidth="1"/>
    <col min="17" max="16384" width="9.140625" style="1" customWidth="1"/>
  </cols>
  <sheetData>
    <row r="1" spans="1:16" ht="21" customHeight="1" thickBot="1">
      <c r="A1" s="126" t="s">
        <v>71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16.5" customHeight="1">
      <c r="A2" s="2" t="s">
        <v>1</v>
      </c>
      <c r="B2" s="30"/>
      <c r="C2" s="7"/>
      <c r="D2" s="123" t="s">
        <v>68</v>
      </c>
      <c r="E2" s="124"/>
      <c r="F2" s="124"/>
      <c r="G2" s="125"/>
      <c r="H2" s="123" t="s">
        <v>70</v>
      </c>
      <c r="I2" s="124"/>
      <c r="J2" s="124"/>
      <c r="K2" s="125"/>
      <c r="L2" s="120" t="s">
        <v>69</v>
      </c>
      <c r="M2" s="121"/>
      <c r="N2" s="121"/>
      <c r="O2" s="122"/>
      <c r="P2" s="2" t="s">
        <v>1</v>
      </c>
    </row>
    <row r="3" spans="1:16" ht="16.5" customHeight="1" thickBot="1">
      <c r="A3" s="3" t="s">
        <v>2</v>
      </c>
      <c r="B3" s="31"/>
      <c r="C3" s="8"/>
      <c r="D3" s="32" t="s">
        <v>0</v>
      </c>
      <c r="E3" s="33"/>
      <c r="F3" s="34" t="s">
        <v>3</v>
      </c>
      <c r="G3" s="35"/>
      <c r="H3" s="32" t="s">
        <v>0</v>
      </c>
      <c r="I3" s="33"/>
      <c r="J3" s="36" t="s">
        <v>3</v>
      </c>
      <c r="K3" s="37"/>
      <c r="L3" s="38" t="s">
        <v>0</v>
      </c>
      <c r="M3" s="39"/>
      <c r="N3" s="34" t="s">
        <v>3</v>
      </c>
      <c r="O3" s="37"/>
      <c r="P3" s="3" t="s">
        <v>2</v>
      </c>
    </row>
    <row r="4" spans="1:16" ht="16.5" customHeight="1" thickBot="1">
      <c r="A4" s="5">
        <v>1</v>
      </c>
      <c r="B4" s="40" t="s">
        <v>6</v>
      </c>
      <c r="C4" s="41"/>
      <c r="D4" s="88">
        <v>627807</v>
      </c>
      <c r="E4" s="42" t="s">
        <v>7</v>
      </c>
      <c r="F4" s="90">
        <v>627807</v>
      </c>
      <c r="G4" s="43" t="s">
        <v>7</v>
      </c>
      <c r="H4" s="88">
        <v>310049</v>
      </c>
      <c r="I4" s="42" t="s">
        <v>7</v>
      </c>
      <c r="J4" s="90">
        <v>310049</v>
      </c>
      <c r="K4" s="43" t="s">
        <v>7</v>
      </c>
      <c r="L4" s="109">
        <f>SUM(D4-H4)</f>
        <v>317758</v>
      </c>
      <c r="M4" s="42" t="s">
        <v>7</v>
      </c>
      <c r="N4" s="110">
        <f>SUM(F4-J4)</f>
        <v>317758</v>
      </c>
      <c r="O4" s="43" t="s">
        <v>7</v>
      </c>
      <c r="P4" s="4">
        <v>1</v>
      </c>
    </row>
    <row r="5" spans="1:16" ht="16.5" customHeight="1" thickBot="1">
      <c r="A5" s="6">
        <v>2</v>
      </c>
      <c r="B5" s="44" t="s">
        <v>8</v>
      </c>
      <c r="C5" s="8"/>
      <c r="D5" s="89">
        <v>23507</v>
      </c>
      <c r="E5" s="45">
        <f>IF(D4=0," Sale",IF(D5&lt;&gt;0,SUM(D5/D4),0))</f>
        <v>0.03744303583744686</v>
      </c>
      <c r="F5" s="91">
        <v>23507</v>
      </c>
      <c r="G5" s="46">
        <f>IF(F4=0," Sale",IF(F5&lt;&gt;0,SUM(F5/F4),0))</f>
        <v>0.03744303583744686</v>
      </c>
      <c r="H5" s="89">
        <v>5075</v>
      </c>
      <c r="I5" s="45">
        <f>IF(H4=0," Sale",IF(H5&lt;&gt;0,SUM(H5/H4),0))</f>
        <v>0.016368380481794814</v>
      </c>
      <c r="J5" s="91">
        <v>5075</v>
      </c>
      <c r="K5" s="46">
        <f>IF(J4=0," Sale",IF(J5&lt;&gt;0,SUM(J5/J4),0))</f>
        <v>0.016368380481794814</v>
      </c>
      <c r="L5" s="111">
        <f>SUM(D5-H5)</f>
        <v>18432</v>
      </c>
      <c r="M5" s="45">
        <f>SUM(E5-I5)</f>
        <v>0.021074655355652047</v>
      </c>
      <c r="N5" s="112">
        <f>SUM(F5-J5)</f>
        <v>18432</v>
      </c>
      <c r="O5" s="108">
        <f>SUM(G5-K5)</f>
        <v>0.021074655355652047</v>
      </c>
      <c r="P5" s="6">
        <v>2</v>
      </c>
    </row>
    <row r="6" spans="1:16" ht="16.5" customHeight="1" thickBot="1">
      <c r="A6" s="6">
        <v>3</v>
      </c>
      <c r="B6" s="47" t="s">
        <v>9</v>
      </c>
      <c r="C6" s="48"/>
      <c r="D6" s="49" t="s">
        <v>13</v>
      </c>
      <c r="E6" s="50" t="s">
        <v>14</v>
      </c>
      <c r="F6" s="51" t="s">
        <v>13</v>
      </c>
      <c r="G6" s="52" t="s">
        <v>14</v>
      </c>
      <c r="H6" s="49" t="s">
        <v>13</v>
      </c>
      <c r="I6" s="50" t="s">
        <v>14</v>
      </c>
      <c r="J6" s="51" t="s">
        <v>13</v>
      </c>
      <c r="K6" s="52" t="s">
        <v>14</v>
      </c>
      <c r="L6" s="49" t="s">
        <v>13</v>
      </c>
      <c r="M6" s="50" t="s">
        <v>14</v>
      </c>
      <c r="N6" s="51" t="s">
        <v>13</v>
      </c>
      <c r="O6" s="53" t="s">
        <v>14</v>
      </c>
      <c r="P6" s="6">
        <v>3</v>
      </c>
    </row>
    <row r="7" spans="1:16" ht="16.5" customHeight="1">
      <c r="A7" s="6">
        <v>4</v>
      </c>
      <c r="B7" s="12" t="s">
        <v>10</v>
      </c>
      <c r="C7" s="13">
        <v>11</v>
      </c>
      <c r="D7" s="92">
        <v>9809</v>
      </c>
      <c r="E7" s="14">
        <f>IF((D5+D62)=0,"Gross",IF(D7&lt;&gt;0,SUM(D7/(D5+D62)),0))</f>
        <v>0.35113656703060675</v>
      </c>
      <c r="F7" s="93">
        <v>9809</v>
      </c>
      <c r="G7" s="54">
        <f>IF((F5+F62)=0,"Gross",IF(F7&lt;&gt;0,SUM(F7/(F5+F62)),0))</f>
        <v>0.35113656703060675</v>
      </c>
      <c r="H7" s="92">
        <v>6684</v>
      </c>
      <c r="I7" s="14">
        <f>IF((H5+H62)=0,"Gross",IF(H7&lt;&gt;0,SUM(H7/(H5+H62)),0))</f>
        <v>0.7062552831783601</v>
      </c>
      <c r="J7" s="93">
        <v>6684</v>
      </c>
      <c r="K7" s="54">
        <f>IF((J5+J62)=0,"Gross",IF(J7&lt;&gt;0,SUM(J7/(J5+J62)),0))</f>
        <v>0.7062552831783601</v>
      </c>
      <c r="L7" s="113">
        <f aca="true" t="shared" si="0" ref="L7:O9">SUM(D7-H7)</f>
        <v>3125</v>
      </c>
      <c r="M7" s="14">
        <f t="shared" si="0"/>
        <v>-0.3551187161477533</v>
      </c>
      <c r="N7" s="114">
        <f t="shared" si="0"/>
        <v>3125</v>
      </c>
      <c r="O7" s="54">
        <f t="shared" si="0"/>
        <v>-0.3551187161477533</v>
      </c>
      <c r="P7" s="6">
        <v>4</v>
      </c>
    </row>
    <row r="8" spans="1:16" ht="16.5" customHeight="1">
      <c r="A8" s="6">
        <v>5</v>
      </c>
      <c r="B8" s="16" t="s">
        <v>11</v>
      </c>
      <c r="C8" s="17">
        <v>13</v>
      </c>
      <c r="D8" s="92">
        <v>0</v>
      </c>
      <c r="E8" s="14">
        <f>IF((D5+D62)=0,"Gross",IF(D8&lt;&gt;0,SUM(D8/(D5+D62)),0))</f>
        <v>0</v>
      </c>
      <c r="F8" s="93">
        <v>0</v>
      </c>
      <c r="G8" s="54">
        <f>IF((F5+F62)=0,"Gross",IF(F8&lt;&gt;0,SUM(F8/(F5+F62)),0))</f>
        <v>0</v>
      </c>
      <c r="H8" s="92">
        <v>-1600</v>
      </c>
      <c r="I8" s="14">
        <f>IF((H5+H62)=0,"Gross",IF(H8&lt;&gt;0,SUM(H8/(H5+H62)),0))</f>
        <v>-0.16906170752324598</v>
      </c>
      <c r="J8" s="93">
        <v>-1600</v>
      </c>
      <c r="K8" s="54">
        <f>IF((J5+J62)=0,"Gross",IF(J8&lt;&gt;0,SUM(J8/(J5+J62)),0))</f>
        <v>-0.16906170752324598</v>
      </c>
      <c r="L8" s="113">
        <f t="shared" si="0"/>
        <v>1600</v>
      </c>
      <c r="M8" s="14">
        <f t="shared" si="0"/>
        <v>0.16906170752324598</v>
      </c>
      <c r="N8" s="114">
        <f t="shared" si="0"/>
        <v>1600</v>
      </c>
      <c r="O8" s="54">
        <f t="shared" si="0"/>
        <v>0.16906170752324598</v>
      </c>
      <c r="P8" s="6">
        <v>5</v>
      </c>
    </row>
    <row r="9" spans="1:16" ht="16.5" customHeight="1" thickBot="1">
      <c r="A9" s="6">
        <v>6</v>
      </c>
      <c r="B9" s="18" t="s">
        <v>12</v>
      </c>
      <c r="C9" s="19">
        <v>15</v>
      </c>
      <c r="D9" s="92">
        <v>602</v>
      </c>
      <c r="E9" s="14">
        <f>IF((D5+D62)=0,"Gross",IF(D9&lt;&gt;0,SUM(D9/(D5+D62)),0))</f>
        <v>0.021550026848040093</v>
      </c>
      <c r="F9" s="93">
        <v>602</v>
      </c>
      <c r="G9" s="54">
        <f>IF((F5+F62)=0,"Gross",IF(F9&lt;&gt;0,SUM(F9/(F5+F62)),0))</f>
        <v>0.021550026848040093</v>
      </c>
      <c r="H9" s="92">
        <v>768</v>
      </c>
      <c r="I9" s="14">
        <f>IF((H5+H62)=0,"Gross",IF(H9&lt;&gt;0,SUM(H9/(H5+H62)),0))</f>
        <v>0.08114961961115807</v>
      </c>
      <c r="J9" s="93">
        <v>768</v>
      </c>
      <c r="K9" s="54">
        <f>IF((J5+J62)=0,"Gross",IF(J9&lt;&gt;0,SUM(J9/(J5+J62)),0))</f>
        <v>0.08114961961115807</v>
      </c>
      <c r="L9" s="113">
        <f t="shared" si="0"/>
        <v>-166</v>
      </c>
      <c r="M9" s="14">
        <f t="shared" si="0"/>
        <v>-0.05959959276311798</v>
      </c>
      <c r="N9" s="114">
        <f t="shared" si="0"/>
        <v>-166</v>
      </c>
      <c r="O9" s="54">
        <f t="shared" si="0"/>
        <v>-0.05959959276311798</v>
      </c>
      <c r="P9" s="6">
        <v>6</v>
      </c>
    </row>
    <row r="10" spans="1:16" ht="16.5" customHeight="1" thickBot="1">
      <c r="A10" s="6">
        <v>7</v>
      </c>
      <c r="B10" s="25" t="s">
        <v>4</v>
      </c>
      <c r="C10" s="26"/>
      <c r="D10" s="75">
        <f>SUM(D7:D9)</f>
        <v>10411</v>
      </c>
      <c r="E10" s="55">
        <f>IF((D5+D62)=0,"Gross",IF(D10&lt;&gt;0,SUM(D10/(D5+D62)),0))</f>
        <v>0.37268659387864683</v>
      </c>
      <c r="F10" s="79">
        <f>SUM(F7:F9)</f>
        <v>10411</v>
      </c>
      <c r="G10" s="56">
        <f>IF((F5+F62)=0,"Gross",IF(F10&lt;&gt;0,SUM(F10/(F5+F62)),0))</f>
        <v>0.37268659387864683</v>
      </c>
      <c r="H10" s="75">
        <f>SUM(H7:H9)</f>
        <v>5852</v>
      </c>
      <c r="I10" s="55">
        <f>IF((H5+H62)=0,"Gross",IF(H10&lt;&gt;0,SUM(H10/(H5+H62)),0))</f>
        <v>0.6183431952662722</v>
      </c>
      <c r="J10" s="79">
        <f>SUM(J7:J9)</f>
        <v>5852</v>
      </c>
      <c r="K10" s="56">
        <f>IF((J5+J62)=0,"Gross",IF(J10&lt;&gt;0,SUM(J10/(J5+J62)),0))</f>
        <v>0.6183431952662722</v>
      </c>
      <c r="L10" s="75">
        <f>SUM(L7:L9)</f>
        <v>4559</v>
      </c>
      <c r="M10" s="55">
        <f>SUM(E10-I10)</f>
        <v>-0.2456566013876254</v>
      </c>
      <c r="N10" s="79">
        <f>SUM(N7:N9)</f>
        <v>4559</v>
      </c>
      <c r="O10" s="56">
        <f>SUM(G10-K10)</f>
        <v>-0.2456566013876254</v>
      </c>
      <c r="P10" s="6">
        <v>7</v>
      </c>
    </row>
    <row r="11" spans="1:16" ht="16.5" customHeight="1">
      <c r="A11" s="6">
        <v>8</v>
      </c>
      <c r="B11" s="21" t="s">
        <v>15</v>
      </c>
      <c r="C11" s="13">
        <v>20</v>
      </c>
      <c r="D11" s="92">
        <v>3912</v>
      </c>
      <c r="E11" s="14">
        <f>IF((D5+D62)=0,"Gross",IF(D11&lt;&gt;0,SUM(D11/(D5+D62)),0))</f>
        <v>0.14003937712546985</v>
      </c>
      <c r="F11" s="93">
        <v>3912</v>
      </c>
      <c r="G11" s="54">
        <f>IF((F5+F62)=0,"Gross",IF(F11&lt;&gt;0,SUM(F11/(F5+F62)),0))</f>
        <v>0.14003937712546985</v>
      </c>
      <c r="H11" s="92">
        <v>2086</v>
      </c>
      <c r="I11" s="14">
        <f>IF((H5+H62)=0,"Gross",IF(H11&lt;&gt;0,SUM(H11/(H5+H62)),0))</f>
        <v>0.22041420118343194</v>
      </c>
      <c r="J11" s="93">
        <v>2086</v>
      </c>
      <c r="K11" s="54">
        <f>IF((J5+J62)=0,"Gross",IF(J11&lt;&gt;0,SUM(J11/(J5+J62)),0))</f>
        <v>0.22041420118343194</v>
      </c>
      <c r="L11" s="113">
        <f>SUM(D11-H11)</f>
        <v>1826</v>
      </c>
      <c r="M11" s="14">
        <f>SUM(E11-I11)</f>
        <v>-0.08037482405796209</v>
      </c>
      <c r="N11" s="114">
        <f>SUM(F11-J11)</f>
        <v>1826</v>
      </c>
      <c r="O11" s="54">
        <f>SUM(G11-K11)</f>
        <v>-0.08037482405796209</v>
      </c>
      <c r="P11" s="6">
        <v>8</v>
      </c>
    </row>
    <row r="12" spans="1:16" ht="16.5" customHeight="1">
      <c r="A12" s="6">
        <v>9</v>
      </c>
      <c r="B12" s="16" t="s">
        <v>16</v>
      </c>
      <c r="C12" s="22">
        <v>21</v>
      </c>
      <c r="D12" s="92">
        <v>4700</v>
      </c>
      <c r="E12" s="14">
        <f>IF((D5+D62)=0,"Gross",IF(D12&lt;&gt;0,SUM(D12/(D5+D62)),0))</f>
        <v>0.1682477179165921</v>
      </c>
      <c r="F12" s="93">
        <v>4700</v>
      </c>
      <c r="G12" s="54">
        <f>IF((F5+F62)=0,"Gross",IF(F12&lt;&gt;0,SUM(F12/(F5+F62)),0))</f>
        <v>0.1682477179165921</v>
      </c>
      <c r="H12" s="92">
        <v>1996</v>
      </c>
      <c r="I12" s="14">
        <f>IF((H5+H62)=0,"Gross",IF(H12&lt;&gt;0,SUM(H12/(H5+H62)),0))</f>
        <v>0.21090448013524937</v>
      </c>
      <c r="J12" s="93">
        <v>1996</v>
      </c>
      <c r="K12" s="54">
        <f>IF((J5+J62)=0,"Gross",IF(J12&lt;&gt;0,SUM(J12/(J5+J62)),0))</f>
        <v>0.21090448013524937</v>
      </c>
      <c r="L12" s="113">
        <f>SUM(D12-H12)</f>
        <v>2704</v>
      </c>
      <c r="M12" s="14">
        <f aca="true" t="shared" si="1" ref="M12:M18">SUM(E12-I12)</f>
        <v>-0.042656762218657274</v>
      </c>
      <c r="N12" s="114">
        <f aca="true" t="shared" si="2" ref="N12:N18">SUM(F12-J12)</f>
        <v>2704</v>
      </c>
      <c r="O12" s="54">
        <f aca="true" t="shared" si="3" ref="O12:O18">SUM(G12-K12)</f>
        <v>-0.042656762218657274</v>
      </c>
      <c r="P12" s="6">
        <v>9</v>
      </c>
    </row>
    <row r="13" spans="1:16" ht="16.5" customHeight="1">
      <c r="A13" s="6">
        <v>10</v>
      </c>
      <c r="B13" s="23" t="s">
        <v>17</v>
      </c>
      <c r="C13" s="22">
        <v>22</v>
      </c>
      <c r="D13" s="92">
        <v>1376</v>
      </c>
      <c r="E13" s="14">
        <f>IF((D5+D62)=0,"Gross",IF(D13&lt;&gt;0,SUM(D13/(D5+D62)),0))</f>
        <v>0.04925720422409164</v>
      </c>
      <c r="F13" s="93">
        <v>1376</v>
      </c>
      <c r="G13" s="54">
        <f>IF((F5+F62)=0,"Gross",IF(F13&lt;&gt;0,SUM(F13/(F5+F62)),0))</f>
        <v>0.04925720422409164</v>
      </c>
      <c r="H13" s="92">
        <v>1252</v>
      </c>
      <c r="I13" s="14">
        <f>IF((H5+H62)=0,"Gross",IF(H13&lt;&gt;0,SUM(H13/(H5+H62)),0))</f>
        <v>0.13229078613693998</v>
      </c>
      <c r="J13" s="93">
        <v>1252</v>
      </c>
      <c r="K13" s="54">
        <f>IF((J5+J62)=0,"Gross",IF(J13&lt;&gt;0,SUM(J13/(J5+J62)),0))</f>
        <v>0.13229078613693998</v>
      </c>
      <c r="L13" s="113">
        <f aca="true" t="shared" si="4" ref="L13:L18">SUM(D13-H13)</f>
        <v>124</v>
      </c>
      <c r="M13" s="14">
        <f t="shared" si="1"/>
        <v>-0.08303358191284835</v>
      </c>
      <c r="N13" s="114">
        <f t="shared" si="2"/>
        <v>124</v>
      </c>
      <c r="O13" s="54">
        <f t="shared" si="3"/>
        <v>-0.08303358191284835</v>
      </c>
      <c r="P13" s="6">
        <v>10</v>
      </c>
    </row>
    <row r="14" spans="1:16" ht="16.5" customHeight="1">
      <c r="A14" s="6">
        <v>11</v>
      </c>
      <c r="B14" s="16" t="s">
        <v>18</v>
      </c>
      <c r="C14" s="22">
        <v>23</v>
      </c>
      <c r="D14" s="92">
        <v>1840</v>
      </c>
      <c r="E14" s="14">
        <f>IF((D5+D62)=0,"Gross",IF(D14&lt;&gt;0,SUM(D14/(D5+D62)),0))</f>
        <v>0.06586719169500627</v>
      </c>
      <c r="F14" s="93">
        <v>1840</v>
      </c>
      <c r="G14" s="54">
        <f>IF((F5+F62)=0,"Gross",IF(F14&lt;&gt;0,SUM(F14/(F5+F62)),0))</f>
        <v>0.06586719169500627</v>
      </c>
      <c r="H14" s="92">
        <v>1597</v>
      </c>
      <c r="I14" s="14">
        <f>IF((H5+H62)=0,"Gross",IF(H14&lt;&gt;0,SUM(H14/(H5+H62)),0))</f>
        <v>0.1687447168216399</v>
      </c>
      <c r="J14" s="93">
        <v>1597</v>
      </c>
      <c r="K14" s="54">
        <f>IF((J5+J62)=0,"Gross",IF(J14&lt;&gt;0,SUM(J14/(J5+J62)),0))</f>
        <v>0.1687447168216399</v>
      </c>
      <c r="L14" s="113">
        <f t="shared" si="4"/>
        <v>243</v>
      </c>
      <c r="M14" s="14">
        <f t="shared" si="1"/>
        <v>-0.10287752512663365</v>
      </c>
      <c r="N14" s="114">
        <f t="shared" si="2"/>
        <v>243</v>
      </c>
      <c r="O14" s="54">
        <f t="shared" si="3"/>
        <v>-0.10287752512663365</v>
      </c>
      <c r="P14" s="6">
        <v>11</v>
      </c>
    </row>
    <row r="15" spans="1:16" ht="16.5" customHeight="1">
      <c r="A15" s="6">
        <v>12</v>
      </c>
      <c r="B15" s="16" t="s">
        <v>19</v>
      </c>
      <c r="C15" s="22">
        <v>24</v>
      </c>
      <c r="D15" s="92">
        <v>33</v>
      </c>
      <c r="E15" s="14">
        <f>IF((D5+D62)=0,"Gross",IF(D15&lt;&gt;0,SUM(D15/(D5+D62)),0))</f>
        <v>0.0011813137640952211</v>
      </c>
      <c r="F15" s="93">
        <v>33</v>
      </c>
      <c r="G15" s="54">
        <f>IF((F5+F62)=0,"Gross",IF(F15&lt;&gt;0,SUM(F15/(F5+F62)),0))</f>
        <v>0.0011813137640952211</v>
      </c>
      <c r="H15" s="92">
        <v>27</v>
      </c>
      <c r="I15" s="14">
        <f>IF((H5+H62)=0,"Gross",IF(H15&lt;&gt;0,SUM(H15/(H5+H62)),0))</f>
        <v>0.002852916314454776</v>
      </c>
      <c r="J15" s="93">
        <v>27</v>
      </c>
      <c r="K15" s="54">
        <f>IF((J5+J62)=0,"Gross",IF(J15&lt;&gt;0,SUM(J15/(J5+J62)),0))</f>
        <v>0.002852916314454776</v>
      </c>
      <c r="L15" s="113">
        <f t="shared" si="4"/>
        <v>6</v>
      </c>
      <c r="M15" s="14">
        <f t="shared" si="1"/>
        <v>-0.001671602550359555</v>
      </c>
      <c r="N15" s="114">
        <f t="shared" si="2"/>
        <v>6</v>
      </c>
      <c r="O15" s="54">
        <f t="shared" si="3"/>
        <v>-0.001671602550359555</v>
      </c>
      <c r="P15" s="6">
        <v>12</v>
      </c>
    </row>
    <row r="16" spans="1:16" ht="16.5" customHeight="1">
      <c r="A16" s="6">
        <v>13</v>
      </c>
      <c r="B16" s="16" t="s">
        <v>20</v>
      </c>
      <c r="C16" s="22">
        <v>26</v>
      </c>
      <c r="D16" s="92">
        <v>0</v>
      </c>
      <c r="E16" s="14">
        <f>IF((D5+D62)=0,"Gross",IF(D16&lt;&gt;0,SUM(D16/(D5+D62)),0))</f>
        <v>0</v>
      </c>
      <c r="F16" s="93">
        <v>0</v>
      </c>
      <c r="G16" s="54">
        <f>IF((F5+F62)=0,"Gross",IF(F16&lt;&gt;0,SUM(F16/(F5+F62)),0))</f>
        <v>0</v>
      </c>
      <c r="H16" s="92">
        <v>0</v>
      </c>
      <c r="I16" s="14">
        <f>IF((H5+H62)=0,"Gross",IF(H16&lt;&gt;0,SUM(H16/(H5+H62)),0))</f>
        <v>0</v>
      </c>
      <c r="J16" s="93">
        <v>0</v>
      </c>
      <c r="K16" s="54">
        <f>IF((J5+J62)=0,"Gross",IF(J16&lt;&gt;0,SUM(J16/(J5+J62)),0))</f>
        <v>0</v>
      </c>
      <c r="L16" s="113">
        <f t="shared" si="4"/>
        <v>0</v>
      </c>
      <c r="M16" s="14">
        <f t="shared" si="1"/>
        <v>0</v>
      </c>
      <c r="N16" s="114">
        <f t="shared" si="2"/>
        <v>0</v>
      </c>
      <c r="O16" s="54">
        <f t="shared" si="3"/>
        <v>0</v>
      </c>
      <c r="P16" s="6">
        <v>13</v>
      </c>
    </row>
    <row r="17" spans="1:16" ht="16.5" customHeight="1">
      <c r="A17" s="6">
        <v>14</v>
      </c>
      <c r="B17" s="16" t="s">
        <v>21</v>
      </c>
      <c r="C17" s="22">
        <v>25</v>
      </c>
      <c r="D17" s="92">
        <v>2988</v>
      </c>
      <c r="E17" s="14">
        <f>IF((D5+D62)=0,"Gross",IF(D17&lt;&gt;0,SUM(D17/(D5+D62)),0))</f>
        <v>0.10696259173080365</v>
      </c>
      <c r="F17" s="93">
        <v>2988</v>
      </c>
      <c r="G17" s="54">
        <f>IF((F5+F62)=0,"Gross",IF(F17&lt;&gt;0,SUM(F17/(F5+F62)),0))</f>
        <v>0.10696259173080365</v>
      </c>
      <c r="H17" s="92">
        <v>2334</v>
      </c>
      <c r="I17" s="14">
        <f>IF((H5+H62)=0,"Gross",IF(H17&lt;&gt;0,SUM(H17/(H5+H62)),0))</f>
        <v>0.24661876584953507</v>
      </c>
      <c r="J17" s="93">
        <v>2334</v>
      </c>
      <c r="K17" s="54">
        <f>IF((J5+J62)=0,"Gross",IF(J17&lt;&gt;0,SUM(J17/(J5+J62)),0))</f>
        <v>0.24661876584953507</v>
      </c>
      <c r="L17" s="113">
        <f t="shared" si="4"/>
        <v>654</v>
      </c>
      <c r="M17" s="14">
        <f t="shared" si="1"/>
        <v>-0.13965617411873144</v>
      </c>
      <c r="N17" s="114">
        <f t="shared" si="2"/>
        <v>654</v>
      </c>
      <c r="O17" s="54">
        <f t="shared" si="3"/>
        <v>-0.13965617411873144</v>
      </c>
      <c r="P17" s="6">
        <v>14</v>
      </c>
    </row>
    <row r="18" spans="1:16" ht="16.5" customHeight="1">
      <c r="A18" s="6">
        <v>15</v>
      </c>
      <c r="B18" s="16" t="s">
        <v>22</v>
      </c>
      <c r="C18" s="22">
        <v>27</v>
      </c>
      <c r="D18" s="92">
        <v>2015</v>
      </c>
      <c r="E18" s="14">
        <f>IF((D5+D62)=0,"Gross",IF(D18&lt;&gt;0,SUM(D18/(D5+D62)),0))</f>
        <v>0.07213173438339002</v>
      </c>
      <c r="F18" s="93">
        <v>2015</v>
      </c>
      <c r="G18" s="54">
        <f>IF((F5+F62)=0,"Gross",IF(F18&lt;&gt;0,SUM(F18/(F5+F62)),0))</f>
        <v>0.07213173438339002</v>
      </c>
      <c r="H18" s="92">
        <v>1602</v>
      </c>
      <c r="I18" s="14">
        <f>IF((H5+H62)=0,"Gross",IF(H18&lt;&gt;0,SUM(H18/(H5+H62)),0))</f>
        <v>0.16927303465765003</v>
      </c>
      <c r="J18" s="93">
        <v>1602</v>
      </c>
      <c r="K18" s="54">
        <f>IF((J5+J62)=0,"Gross",IF(J18&lt;&gt;0,SUM(J18/(J5+J62)),0))</f>
        <v>0.16927303465765003</v>
      </c>
      <c r="L18" s="113">
        <f t="shared" si="4"/>
        <v>413</v>
      </c>
      <c r="M18" s="14">
        <f t="shared" si="1"/>
        <v>-0.09714130027426002</v>
      </c>
      <c r="N18" s="114">
        <f t="shared" si="2"/>
        <v>413</v>
      </c>
      <c r="O18" s="54">
        <f t="shared" si="3"/>
        <v>-0.09714130027426002</v>
      </c>
      <c r="P18" s="6">
        <v>15</v>
      </c>
    </row>
    <row r="19" spans="1:16" ht="16.5" customHeight="1" thickBot="1">
      <c r="A19" s="6">
        <v>16</v>
      </c>
      <c r="B19" s="24" t="s">
        <v>23</v>
      </c>
      <c r="C19" s="22">
        <v>29</v>
      </c>
      <c r="D19" s="94">
        <v>336</v>
      </c>
      <c r="E19" s="14">
        <f>IF((D5+D62)=0,"Gross",IF(D19&lt;&gt;0,SUM(D19/(D5+D62)),0))</f>
        <v>0.012027921961696796</v>
      </c>
      <c r="F19" s="95">
        <v>336</v>
      </c>
      <c r="G19" s="54">
        <f>IF((F5+F62)=0,"Gross",IF(F19&lt;&gt;0,SUM(F19/(F5+F62)),0))</f>
        <v>0.012027921961696796</v>
      </c>
      <c r="H19" s="94">
        <v>306</v>
      </c>
      <c r="I19" s="14">
        <f>IF((H5+H62)=0,"Gross",IF(H19&lt;&gt;0,SUM(H19/(H5+H62)),0))</f>
        <v>0.0323330515638208</v>
      </c>
      <c r="J19" s="95">
        <v>306</v>
      </c>
      <c r="K19" s="54">
        <f>IF((J5+J62)=0,"Gross",IF(J19&lt;&gt;0,SUM(J19/(J5+J62)),0))</f>
        <v>0.0323330515638208</v>
      </c>
      <c r="L19" s="113">
        <f>SUM(D19-H19)</f>
        <v>30</v>
      </c>
      <c r="M19" s="14">
        <f>SUM(E19-I19)</f>
        <v>-0.020305129602124</v>
      </c>
      <c r="N19" s="114">
        <f>SUM(F19-J19)</f>
        <v>30</v>
      </c>
      <c r="O19" s="54">
        <f>SUM(G19-K19)</f>
        <v>-0.020305129602124</v>
      </c>
      <c r="P19" s="6">
        <v>16</v>
      </c>
    </row>
    <row r="20" spans="1:16" ht="16.5" customHeight="1" thickBot="1">
      <c r="A20" s="6">
        <v>17</v>
      </c>
      <c r="B20" s="57" t="s">
        <v>24</v>
      </c>
      <c r="C20" s="29"/>
      <c r="D20" s="75">
        <f>SUM(D11:D19)</f>
        <v>17200</v>
      </c>
      <c r="E20" s="55">
        <f>IF((D5+D62)=0,"Gross",IF(D20&lt;&gt;0,SUM(D20/(D5+D62)),0))</f>
        <v>0.6157150528011455</v>
      </c>
      <c r="F20" s="80">
        <f>SUM(F11:F19)</f>
        <v>17200</v>
      </c>
      <c r="G20" s="56">
        <f>IF((F5+F62)=0,"Gross",IF(F20&lt;&gt;0,SUM(F20/(F5+F62)),0))</f>
        <v>0.6157150528011455</v>
      </c>
      <c r="H20" s="75">
        <f>SUM(H11:H19)</f>
        <v>11200</v>
      </c>
      <c r="I20" s="55">
        <f>IF((H5+H62)=0,"Gross",IF(H20&lt;&gt;0,SUM(H20/(H5+H62)),0))</f>
        <v>1.183431952662722</v>
      </c>
      <c r="J20" s="80">
        <f>SUM(J11:J19)</f>
        <v>11200</v>
      </c>
      <c r="K20" s="56">
        <f>IF((J5+J62)=0,"Gross",IF(J20&lt;&gt;0,SUM(J20/(J5+J62)),0))</f>
        <v>1.183431952662722</v>
      </c>
      <c r="L20" s="75">
        <f>SUM(L11:L19)</f>
        <v>6000</v>
      </c>
      <c r="M20" s="55">
        <f aca="true" t="shared" si="5" ref="M20:M27">SUM(E20-I20)</f>
        <v>-0.5677168998615765</v>
      </c>
      <c r="N20" s="80">
        <f>SUM(N11:N19)</f>
        <v>6000</v>
      </c>
      <c r="O20" s="56">
        <f>SUM(G20-K20)</f>
        <v>-0.5677168998615765</v>
      </c>
      <c r="P20" s="6">
        <v>17</v>
      </c>
    </row>
    <row r="21" spans="1:16" ht="16.5" customHeight="1">
      <c r="A21" s="6">
        <v>18</v>
      </c>
      <c r="B21" s="21" t="s">
        <v>25</v>
      </c>
      <c r="C21" s="22">
        <v>51</v>
      </c>
      <c r="D21" s="92">
        <v>426</v>
      </c>
      <c r="E21" s="14">
        <f>IF((D5+D62)=0,"Gross",IF(D21&lt;&gt;0,SUM(D21/(D5+D62)),0))</f>
        <v>0.01524968677286558</v>
      </c>
      <c r="F21" s="93">
        <v>426</v>
      </c>
      <c r="G21" s="54">
        <f>IF((F5+F62)=0,"Gross",IF(F21&lt;&gt;0,SUM(F21/(F5+F62)),0))</f>
        <v>0.01524968677286558</v>
      </c>
      <c r="H21" s="92">
        <v>66</v>
      </c>
      <c r="I21" s="14">
        <f>IF((H5+H62)=0,"Gross",IF(H21&lt;&gt;0,SUM(H21/(H5+H62)),0))</f>
        <v>0.006973795435333897</v>
      </c>
      <c r="J21" s="93">
        <v>66</v>
      </c>
      <c r="K21" s="54">
        <f>IF((J5+J62)=0,"Gross",IF(J21&lt;&gt;0,SUM(J21/(J5+J62)),0))</f>
        <v>0.006973795435333897</v>
      </c>
      <c r="L21" s="113">
        <f aca="true" t="shared" si="6" ref="L21:L27">SUM(D21-H21)</f>
        <v>360</v>
      </c>
      <c r="M21" s="14">
        <f t="shared" si="5"/>
        <v>0.008275891337531684</v>
      </c>
      <c r="N21" s="114">
        <f>SUM(F21-J21)</f>
        <v>360</v>
      </c>
      <c r="O21" s="54">
        <f>SUM(G21-K21)</f>
        <v>0.008275891337531684</v>
      </c>
      <c r="P21" s="6">
        <v>18</v>
      </c>
    </row>
    <row r="22" spans="1:16" ht="16.5" customHeight="1">
      <c r="A22" s="6">
        <v>19</v>
      </c>
      <c r="B22" s="16" t="s">
        <v>26</v>
      </c>
      <c r="C22" s="22">
        <v>60</v>
      </c>
      <c r="D22" s="92">
        <v>0</v>
      </c>
      <c r="E22" s="14">
        <f>IF((D5+D62)=0,"Gross",IF(D22&lt;&gt;0,SUM(D22/(D5+D62)),0))</f>
        <v>0</v>
      </c>
      <c r="F22" s="93">
        <v>0</v>
      </c>
      <c r="G22" s="54">
        <f>IF((F5+F62)=0,"Gross",IF(F22&lt;&gt;0,SUM(F22/(F5+F62)),0))</f>
        <v>0</v>
      </c>
      <c r="H22" s="92">
        <v>37</v>
      </c>
      <c r="I22" s="14">
        <f>IF((H5+H62)=0,"Gross",IF(H22&lt;&gt;0,SUM(H22/(H5+H62)),0))</f>
        <v>0.003909551986475064</v>
      </c>
      <c r="J22" s="93">
        <v>37</v>
      </c>
      <c r="K22" s="54">
        <f>IF((J5+J62)=0,"Gross",IF(J22&lt;&gt;0,SUM(J22/(J5+J62)),0))</f>
        <v>0.003909551986475064</v>
      </c>
      <c r="L22" s="113">
        <f t="shared" si="6"/>
        <v>-37</v>
      </c>
      <c r="M22" s="14">
        <f t="shared" si="5"/>
        <v>-0.003909551986475064</v>
      </c>
      <c r="N22" s="114">
        <f aca="true" t="shared" si="7" ref="N22:O27">SUM(F22-J22)</f>
        <v>-37</v>
      </c>
      <c r="O22" s="54">
        <f t="shared" si="7"/>
        <v>-0.003909551986475064</v>
      </c>
      <c r="P22" s="6">
        <v>19</v>
      </c>
    </row>
    <row r="23" spans="1:16" ht="16.5" customHeight="1">
      <c r="A23" s="6">
        <v>20</v>
      </c>
      <c r="B23" s="16" t="s">
        <v>27</v>
      </c>
      <c r="C23" s="22">
        <v>61</v>
      </c>
      <c r="D23" s="92">
        <v>238</v>
      </c>
      <c r="E23" s="14">
        <f>IF((D5+D62)=0,"Gross",IF(D23&lt;&gt;0,SUM(D23/(D5+D62)),0))</f>
        <v>0.008519778056201898</v>
      </c>
      <c r="F23" s="93">
        <v>238</v>
      </c>
      <c r="G23" s="54">
        <f>IF((F5+F62)=0,"Gross",IF(F23&lt;&gt;0,SUM(F23/(F5+F62)),0))</f>
        <v>0.008519778056201898</v>
      </c>
      <c r="H23" s="92">
        <v>242</v>
      </c>
      <c r="I23" s="14">
        <f>IF((H5+H62)=0,"Gross",IF(H23&lt;&gt;0,SUM(H23/(H5+H62)),0))</f>
        <v>0.025570583262890956</v>
      </c>
      <c r="J23" s="93">
        <v>242</v>
      </c>
      <c r="K23" s="54">
        <f>IF((J5+J62)=0,"Gross",IF(J23&lt;&gt;0,SUM(J23/(J5+J62)),0))</f>
        <v>0.025570583262890956</v>
      </c>
      <c r="L23" s="113">
        <f t="shared" si="6"/>
        <v>-4</v>
      </c>
      <c r="M23" s="14">
        <f t="shared" si="5"/>
        <v>-0.017050805206689057</v>
      </c>
      <c r="N23" s="114">
        <f t="shared" si="7"/>
        <v>-4</v>
      </c>
      <c r="O23" s="54">
        <f t="shared" si="7"/>
        <v>-0.017050805206689057</v>
      </c>
      <c r="P23" s="6">
        <v>20</v>
      </c>
    </row>
    <row r="24" spans="1:16" ht="16.5" customHeight="1">
      <c r="A24" s="6">
        <v>21</v>
      </c>
      <c r="B24" s="16" t="s">
        <v>28</v>
      </c>
      <c r="C24" s="22">
        <v>63</v>
      </c>
      <c r="D24" s="92">
        <v>239</v>
      </c>
      <c r="E24" s="14">
        <f>IF((D5+D62)=0,"Gross",IF(D24&lt;&gt;0,SUM(D24/(D5+D62)),0))</f>
        <v>0.008555575442992661</v>
      </c>
      <c r="F24" s="93">
        <v>239</v>
      </c>
      <c r="G24" s="54">
        <f>IF((F5+F62)=0,"Gross",IF(F24&lt;&gt;0,SUM(F24/(F5+F62)),0))</f>
        <v>0.008555575442992661</v>
      </c>
      <c r="H24" s="92">
        <v>344</v>
      </c>
      <c r="I24" s="14">
        <f>IF((H5+H62)=0,"Gross",IF(H24&lt;&gt;0,SUM(H24/(H5+H62)),0))</f>
        <v>0.03634826711749789</v>
      </c>
      <c r="J24" s="93">
        <v>344</v>
      </c>
      <c r="K24" s="54">
        <f>IF((J5+J62)=0,"Gross",IF(J24&lt;&gt;0,SUM(J24/(J5+J62)),0))</f>
        <v>0.03634826711749789</v>
      </c>
      <c r="L24" s="113">
        <f t="shared" si="6"/>
        <v>-105</v>
      </c>
      <c r="M24" s="14">
        <f t="shared" si="5"/>
        <v>-0.02779269167450523</v>
      </c>
      <c r="N24" s="114">
        <f t="shared" si="7"/>
        <v>-105</v>
      </c>
      <c r="O24" s="54">
        <f t="shared" si="7"/>
        <v>-0.02779269167450523</v>
      </c>
      <c r="P24" s="6">
        <v>21</v>
      </c>
    </row>
    <row r="25" spans="1:16" ht="16.5" customHeight="1">
      <c r="A25" s="6">
        <v>22</v>
      </c>
      <c r="B25" s="16" t="s">
        <v>29</v>
      </c>
      <c r="C25" s="22">
        <v>65</v>
      </c>
      <c r="D25" s="92">
        <v>2333</v>
      </c>
      <c r="E25" s="14">
        <f>IF((D5+D62)=0,"Gross",IF(D25&lt;&gt;0,SUM(D25/(D5+D62)),0))</f>
        <v>0.08351530338285305</v>
      </c>
      <c r="F25" s="93">
        <v>2333</v>
      </c>
      <c r="G25" s="54">
        <f>IF((F5+F62)=0,"Gross",IF(F25&lt;&gt;0,SUM(F25/(F5+F62)),0))</f>
        <v>0.08351530338285305</v>
      </c>
      <c r="H25" s="92">
        <v>1885</v>
      </c>
      <c r="I25" s="14">
        <f>IF((H5+H62)=0,"Gross",IF(H25&lt;&gt;0,SUM(H25/(H5+H62)),0))</f>
        <v>0.19917582417582416</v>
      </c>
      <c r="J25" s="93">
        <v>1885</v>
      </c>
      <c r="K25" s="54">
        <f>IF((J5+J62)=0,"Gross",IF(J25&lt;&gt;0,SUM(J25/(J5+J62)),0))</f>
        <v>0.19917582417582416</v>
      </c>
      <c r="L25" s="113">
        <f t="shared" si="6"/>
        <v>448</v>
      </c>
      <c r="M25" s="14">
        <f t="shared" si="5"/>
        <v>-0.11566052079297111</v>
      </c>
      <c r="N25" s="114">
        <f t="shared" si="7"/>
        <v>448</v>
      </c>
      <c r="O25" s="54">
        <f t="shared" si="7"/>
        <v>-0.11566052079297111</v>
      </c>
      <c r="P25" s="6">
        <v>22</v>
      </c>
    </row>
    <row r="26" spans="1:16" ht="16.5" customHeight="1">
      <c r="A26" s="6">
        <v>23</v>
      </c>
      <c r="B26" s="16" t="s">
        <v>30</v>
      </c>
      <c r="C26" s="22">
        <v>64</v>
      </c>
      <c r="D26" s="92">
        <v>0</v>
      </c>
      <c r="E26" s="14">
        <f>IF((D5+D62)=0,"Gross",IF(D26&lt;&gt;0,SUM(D26/(D5+D62)),0))</f>
        <v>0</v>
      </c>
      <c r="F26" s="93">
        <v>0</v>
      </c>
      <c r="G26" s="54">
        <f>IF((F5+F62)=0,"Gross",IF(F26&lt;&gt;0,SUM(F26/(F5+F62)),0))</f>
        <v>0</v>
      </c>
      <c r="H26" s="92">
        <v>0</v>
      </c>
      <c r="I26" s="14">
        <f>IF((H5+H62)=0,"Gross",IF(H26&lt;&gt;0,SUM(H26/(H5+H62)),0))</f>
        <v>0</v>
      </c>
      <c r="J26" s="93">
        <v>0</v>
      </c>
      <c r="K26" s="54">
        <f>IF((J5+J62)=0,"Gross",IF(J26&lt;&gt;0,SUM(J26/(J5+J62)),0))</f>
        <v>0</v>
      </c>
      <c r="L26" s="113">
        <f t="shared" si="6"/>
        <v>0</v>
      </c>
      <c r="M26" s="14">
        <f t="shared" si="5"/>
        <v>0</v>
      </c>
      <c r="N26" s="114">
        <f t="shared" si="7"/>
        <v>0</v>
      </c>
      <c r="O26" s="54">
        <f t="shared" si="7"/>
        <v>0</v>
      </c>
      <c r="P26" s="6">
        <v>23</v>
      </c>
    </row>
    <row r="27" spans="1:16" ht="16.5" customHeight="1">
      <c r="A27" s="6">
        <v>24</v>
      </c>
      <c r="B27" s="16" t="s">
        <v>31</v>
      </c>
      <c r="C27" s="22">
        <v>66</v>
      </c>
      <c r="D27" s="92">
        <v>159</v>
      </c>
      <c r="E27" s="14">
        <f>IF((D5+D62)=0,"Gross",IF(D27&lt;&gt;0,SUM(D27/(D5+D62)),0))</f>
        <v>0.005691784499731519</v>
      </c>
      <c r="F27" s="93">
        <v>159</v>
      </c>
      <c r="G27" s="54">
        <f>IF((F5+F62)=0,"Gross",IF(F27&lt;&gt;0,SUM(F27/(F5+F62)),0))</f>
        <v>0.005691784499731519</v>
      </c>
      <c r="H27" s="92">
        <v>127</v>
      </c>
      <c r="I27" s="14">
        <f>IF((H5+H62)=0,"Gross",IF(H27&lt;&gt;0,SUM(H27/(H5+H62)),0))</f>
        <v>0.01341927303465765</v>
      </c>
      <c r="J27" s="93">
        <v>127</v>
      </c>
      <c r="K27" s="54">
        <f>IF((J5+J62)=0,"Gross",IF(J27&lt;&gt;0,SUM(J27/(J5+J62)),0))</f>
        <v>0.01341927303465765</v>
      </c>
      <c r="L27" s="113">
        <f t="shared" si="6"/>
        <v>32</v>
      </c>
      <c r="M27" s="14">
        <f t="shared" si="5"/>
        <v>-0.007727488534926131</v>
      </c>
      <c r="N27" s="114">
        <f>SUM(F27-J27)</f>
        <v>32</v>
      </c>
      <c r="O27" s="54">
        <f t="shared" si="7"/>
        <v>-0.007727488534926131</v>
      </c>
      <c r="P27" s="6">
        <v>24</v>
      </c>
    </row>
    <row r="28" spans="1:16" ht="16.5" customHeight="1">
      <c r="A28" s="6">
        <v>25</v>
      </c>
      <c r="B28" s="58" t="s">
        <v>32</v>
      </c>
      <c r="C28" s="22">
        <v>67</v>
      </c>
      <c r="D28" s="59"/>
      <c r="E28" s="60"/>
      <c r="F28" s="59"/>
      <c r="G28" s="60"/>
      <c r="H28" s="61"/>
      <c r="I28" s="60"/>
      <c r="J28" s="59"/>
      <c r="K28" s="60"/>
      <c r="L28" s="61"/>
      <c r="M28" s="60"/>
      <c r="N28" s="59"/>
      <c r="O28" s="62"/>
      <c r="P28" s="6">
        <v>25</v>
      </c>
    </row>
    <row r="29" spans="1:16" ht="16.5" customHeight="1">
      <c r="A29" s="6">
        <v>26</v>
      </c>
      <c r="B29" s="16" t="s">
        <v>33</v>
      </c>
      <c r="C29" s="22">
        <v>68</v>
      </c>
      <c r="D29" s="92">
        <v>721</v>
      </c>
      <c r="E29" s="14">
        <f>IF((D5+D62)=0,"Gross",IF(D29&lt;&gt;0,SUM(D29/(D5+D62)),0))</f>
        <v>0.02580991587614104</v>
      </c>
      <c r="F29" s="93">
        <v>721</v>
      </c>
      <c r="G29" s="54">
        <f>IF((F5+F62)=0,"Gross",IF(F29&lt;&gt;0,SUM(F29/(F5+F62)),0))</f>
        <v>0.02580991587614104</v>
      </c>
      <c r="H29" s="92">
        <v>640</v>
      </c>
      <c r="I29" s="14">
        <f>IF((H5+H62)=0,"Gross",IF(H29&lt;&gt;0,SUM(H29/(H5+H62)),0))</f>
        <v>0.0676246830092984</v>
      </c>
      <c r="J29" s="93">
        <v>640</v>
      </c>
      <c r="K29" s="54">
        <f>IF((J5+J62)=0,"Gross",IF(J29&lt;&gt;0,SUM(J29/(J5+J62)),0))</f>
        <v>0.0676246830092984</v>
      </c>
      <c r="L29" s="113">
        <f>SUM(D29-H29)</f>
        <v>81</v>
      </c>
      <c r="M29" s="14">
        <f>SUM(E29-I29)</f>
        <v>-0.04181476713315736</v>
      </c>
      <c r="N29" s="114">
        <f>SUM(F29-J29)</f>
        <v>81</v>
      </c>
      <c r="O29" s="54">
        <f aca="true" t="shared" si="8" ref="O29:O41">SUM(G29-K29)</f>
        <v>-0.04181476713315736</v>
      </c>
      <c r="P29" s="6">
        <v>26</v>
      </c>
    </row>
    <row r="30" spans="1:16" ht="16.5" customHeight="1">
      <c r="A30" s="6">
        <v>27</v>
      </c>
      <c r="B30" s="16" t="s">
        <v>34</v>
      </c>
      <c r="C30" s="22">
        <v>69</v>
      </c>
      <c r="D30" s="92">
        <v>1364</v>
      </c>
      <c r="E30" s="14">
        <f>IF((D5+D62)=0,"Gross",IF(D30&lt;&gt;0,SUM(D30/(D5+D62)),0))</f>
        <v>0.04882763558260247</v>
      </c>
      <c r="F30" s="93">
        <v>1364</v>
      </c>
      <c r="G30" s="54">
        <f>IF((F5+F62)=0,"Gross",IF(F30&lt;&gt;0,SUM(F30/(F5+F62)),0))</f>
        <v>0.04882763558260247</v>
      </c>
      <c r="H30" s="92">
        <v>1015</v>
      </c>
      <c r="I30" s="14">
        <f>IF((H5+H62)=0,"Gross",IF(H30&lt;&gt;0,SUM(H30/(H5+H62)),0))</f>
        <v>0.10724852071005918</v>
      </c>
      <c r="J30" s="93">
        <v>1015</v>
      </c>
      <c r="K30" s="54">
        <f>IF((J5+J62)=0,"Gross",IF(J30&lt;&gt;0,SUM(J30/(J5+J62)),0))</f>
        <v>0.10724852071005918</v>
      </c>
      <c r="L30" s="113">
        <f aca="true" t="shared" si="9" ref="L30:L41">SUM(D30-H30)</f>
        <v>349</v>
      </c>
      <c r="M30" s="14">
        <f aca="true" t="shared" si="10" ref="M30:M41">SUM(E30-I30)</f>
        <v>-0.05842088512745671</v>
      </c>
      <c r="N30" s="114">
        <f aca="true" t="shared" si="11" ref="N30:N41">SUM(F30-J30)</f>
        <v>349</v>
      </c>
      <c r="O30" s="54">
        <f t="shared" si="8"/>
        <v>-0.05842088512745671</v>
      </c>
      <c r="P30" s="6">
        <v>27</v>
      </c>
    </row>
    <row r="31" spans="1:16" ht="16.5" customHeight="1">
      <c r="A31" s="6">
        <v>28</v>
      </c>
      <c r="B31" s="16" t="s">
        <v>35</v>
      </c>
      <c r="C31" s="22">
        <v>70</v>
      </c>
      <c r="D31" s="92">
        <v>378</v>
      </c>
      <c r="E31" s="14">
        <f>IF((D5+D62)=0,"Gross",IF(D31&lt;&gt;0,SUM(D31/(D5+D62)),0))</f>
        <v>0.013531412206908896</v>
      </c>
      <c r="F31" s="93">
        <v>378</v>
      </c>
      <c r="G31" s="54">
        <f>IF((F5+F62)=0,"Gross",IF(F31&lt;&gt;0,SUM(F31/(F5+F62)),0))</f>
        <v>0.013531412206908896</v>
      </c>
      <c r="H31" s="92">
        <v>303</v>
      </c>
      <c r="I31" s="14">
        <f>IF((H5+H62)=0,"Gross",IF(H31&lt;&gt;0,SUM(H31/(H5+H62)),0))</f>
        <v>0.03201606086221471</v>
      </c>
      <c r="J31" s="93">
        <v>303</v>
      </c>
      <c r="K31" s="54">
        <f>IF((J5+J62)=0,"Gross",IF(J31&lt;&gt;0,SUM(J31/(J5+J62)),0))</f>
        <v>0.03201606086221471</v>
      </c>
      <c r="L31" s="113">
        <f t="shared" si="9"/>
        <v>75</v>
      </c>
      <c r="M31" s="14">
        <f t="shared" si="10"/>
        <v>-0.018484648655305812</v>
      </c>
      <c r="N31" s="114">
        <f t="shared" si="11"/>
        <v>75</v>
      </c>
      <c r="O31" s="54">
        <f t="shared" si="8"/>
        <v>-0.018484648655305812</v>
      </c>
      <c r="P31" s="6">
        <v>28</v>
      </c>
    </row>
    <row r="32" spans="1:16" ht="16.5" customHeight="1">
      <c r="A32" s="6">
        <v>29</v>
      </c>
      <c r="B32" s="16" t="s">
        <v>36</v>
      </c>
      <c r="C32" s="22">
        <v>71</v>
      </c>
      <c r="D32" s="92">
        <v>34</v>
      </c>
      <c r="E32" s="14">
        <f>IF((D5+D62)=0,"Gross",IF(D32&lt;&gt;0,SUM(D32/(D5+D62)),0))</f>
        <v>0.0012171111508859852</v>
      </c>
      <c r="F32" s="93">
        <v>34</v>
      </c>
      <c r="G32" s="54">
        <f>IF((F5+F62)=0,"Gross",IF(F32&lt;&gt;0,SUM(F32/(F5+F62)),0))</f>
        <v>0.0012171111508859852</v>
      </c>
      <c r="H32" s="92">
        <v>28</v>
      </c>
      <c r="I32" s="14">
        <f>IF((H5+H62)=0,"Gross",IF(H32&lt;&gt;0,SUM(H32/(H5+H62)),0))</f>
        <v>0.0029585798816568047</v>
      </c>
      <c r="J32" s="93">
        <v>28</v>
      </c>
      <c r="K32" s="54">
        <f>IF((J5+J62)=0,"Gross",IF(J32&lt;&gt;0,SUM(J32/(J5+J62)),0))</f>
        <v>0.0029585798816568047</v>
      </c>
      <c r="L32" s="113">
        <f t="shared" si="9"/>
        <v>6</v>
      </c>
      <c r="M32" s="14">
        <f t="shared" si="10"/>
        <v>-0.0017414687307708194</v>
      </c>
      <c r="N32" s="114">
        <f t="shared" si="11"/>
        <v>6</v>
      </c>
      <c r="O32" s="54">
        <f t="shared" si="8"/>
        <v>-0.0017414687307708194</v>
      </c>
      <c r="P32" s="6">
        <v>29</v>
      </c>
    </row>
    <row r="33" spans="1:16" ht="16.5" customHeight="1">
      <c r="A33" s="6">
        <v>30</v>
      </c>
      <c r="B33" s="16" t="s">
        <v>37</v>
      </c>
      <c r="C33" s="22">
        <v>72</v>
      </c>
      <c r="D33" s="92">
        <v>743</v>
      </c>
      <c r="E33" s="14">
        <f>IF((D5+D62)=0,"Gross",IF(D33&lt;&gt;0,SUM(D33/(D5+D62)),0))</f>
        <v>0.026597458385537856</v>
      </c>
      <c r="F33" s="93">
        <v>743</v>
      </c>
      <c r="G33" s="54">
        <f>IF((F5+F62)=0,"Gross",IF(F33&lt;&gt;0,SUM(F33/(F5+F62)),0))</f>
        <v>0.026597458385537856</v>
      </c>
      <c r="H33" s="92">
        <v>594</v>
      </c>
      <c r="I33" s="14">
        <f>IF((H5+H62)=0,"Gross",IF(H33&lt;&gt;0,SUM(H33/(H5+H62)),0))</f>
        <v>0.06276415891800508</v>
      </c>
      <c r="J33" s="93">
        <v>594</v>
      </c>
      <c r="K33" s="54">
        <f>IF((J5+J62)=0,"Gross",IF(J33&lt;&gt;0,SUM(J33/(J5+J62)),0))</f>
        <v>0.06276415891800508</v>
      </c>
      <c r="L33" s="113">
        <f t="shared" si="9"/>
        <v>149</v>
      </c>
      <c r="M33" s="14">
        <f t="shared" si="10"/>
        <v>-0.03616670053246722</v>
      </c>
      <c r="N33" s="114">
        <f t="shared" si="11"/>
        <v>149</v>
      </c>
      <c r="O33" s="54">
        <f t="shared" si="8"/>
        <v>-0.03616670053246722</v>
      </c>
      <c r="P33" s="6">
        <v>30</v>
      </c>
    </row>
    <row r="34" spans="1:16" ht="16.5" customHeight="1">
      <c r="A34" s="6">
        <v>31</v>
      </c>
      <c r="B34" s="23" t="s">
        <v>38</v>
      </c>
      <c r="C34" s="22">
        <v>74</v>
      </c>
      <c r="D34" s="92">
        <v>173</v>
      </c>
      <c r="E34" s="14">
        <f>IF((D5+D62)=0,"Gross",IF(D34&lt;&gt;0,SUM(D34/(D5+D62)),0))</f>
        <v>0.006192947914802219</v>
      </c>
      <c r="F34" s="93">
        <v>173</v>
      </c>
      <c r="G34" s="54">
        <f>IF((F5+F62)=0,"Gross",IF(F34&lt;&gt;0,SUM(F34/(F5+F62)),0))</f>
        <v>0.006192947914802219</v>
      </c>
      <c r="H34" s="92">
        <v>138</v>
      </c>
      <c r="I34" s="14">
        <f>IF((H5+H62)=0,"Gross",IF(H34&lt;&gt;0,SUM(H34/(H5+H62)),0))</f>
        <v>0.014581572273879967</v>
      </c>
      <c r="J34" s="93">
        <v>138</v>
      </c>
      <c r="K34" s="54">
        <f>IF((J5+J62)=0,"Gross",IF(J34&lt;&gt;0,SUM(J34/(J5+J62)),0))</f>
        <v>0.014581572273879967</v>
      </c>
      <c r="L34" s="113">
        <f t="shared" si="9"/>
        <v>35</v>
      </c>
      <c r="M34" s="14">
        <f t="shared" si="10"/>
        <v>-0.008388624359077747</v>
      </c>
      <c r="N34" s="114">
        <f t="shared" si="11"/>
        <v>35</v>
      </c>
      <c r="O34" s="54">
        <f t="shared" si="8"/>
        <v>-0.008388624359077747</v>
      </c>
      <c r="P34" s="6">
        <v>31</v>
      </c>
    </row>
    <row r="35" spans="1:16" ht="16.5" customHeight="1">
      <c r="A35" s="6">
        <v>32</v>
      </c>
      <c r="B35" s="16" t="s">
        <v>39</v>
      </c>
      <c r="C35" s="22">
        <v>75</v>
      </c>
      <c r="D35" s="92">
        <v>88</v>
      </c>
      <c r="E35" s="14">
        <f>IF((D5+D62)=0,"Gross",IF(D35&lt;&gt;0,SUM(D35/(D5+D62)),0))</f>
        <v>0.003150170037587256</v>
      </c>
      <c r="F35" s="93">
        <v>88</v>
      </c>
      <c r="G35" s="54">
        <f>IF((F5+F62)=0,"Gross",IF(F35&lt;&gt;0,SUM(F35/(F5+F62)),0))</f>
        <v>0.003150170037587256</v>
      </c>
      <c r="H35" s="92">
        <v>70</v>
      </c>
      <c r="I35" s="14">
        <f>IF((H5+H62)=0,"Gross",IF(H35&lt;&gt;0,SUM(H35/(H5+H62)),0))</f>
        <v>0.0073964497041420114</v>
      </c>
      <c r="J35" s="93">
        <v>70</v>
      </c>
      <c r="K35" s="54">
        <f>IF((J5+J62)=0,"Gross",IF(J35&lt;&gt;0,SUM(J35/(J5+J62)),0))</f>
        <v>0.0073964497041420114</v>
      </c>
      <c r="L35" s="113">
        <f t="shared" si="9"/>
        <v>18</v>
      </c>
      <c r="M35" s="14">
        <f t="shared" si="10"/>
        <v>-0.004246279666554755</v>
      </c>
      <c r="N35" s="114">
        <f t="shared" si="11"/>
        <v>18</v>
      </c>
      <c r="O35" s="54">
        <f t="shared" si="8"/>
        <v>-0.004246279666554755</v>
      </c>
      <c r="P35" s="6">
        <v>32</v>
      </c>
    </row>
    <row r="36" spans="1:16" ht="16.5" customHeight="1">
      <c r="A36" s="6">
        <v>33</v>
      </c>
      <c r="B36" s="16" t="s">
        <v>40</v>
      </c>
      <c r="C36" s="22">
        <v>76</v>
      </c>
      <c r="D36" s="92">
        <v>10745</v>
      </c>
      <c r="E36" s="14">
        <f>IF((D5+D62)=0,"Gross",IF(D36&lt;&gt;0,SUM(D36/(D5+D62)),0))</f>
        <v>0.3846429210667621</v>
      </c>
      <c r="F36" s="93">
        <v>10745</v>
      </c>
      <c r="G36" s="54">
        <f>IF((F5+F62)=0,"Gross",IF(F36&lt;&gt;0,SUM(F36/(F5+F62)),0))</f>
        <v>0.3846429210667621</v>
      </c>
      <c r="H36" s="92">
        <v>917</v>
      </c>
      <c r="I36" s="14">
        <f>IF((H5+H62)=0,"Gross",IF(H36&lt;&gt;0,SUM(H36/(H5+H62)),0))</f>
        <v>0.09689349112426035</v>
      </c>
      <c r="J36" s="93">
        <v>917</v>
      </c>
      <c r="K36" s="54">
        <f>IF((J5+J62)=0,"Gross",IF(J36&lt;&gt;0,SUM(J36/(J5+J62)),0))</f>
        <v>0.09689349112426035</v>
      </c>
      <c r="L36" s="113">
        <f t="shared" si="9"/>
        <v>9828</v>
      </c>
      <c r="M36" s="14">
        <f t="shared" si="10"/>
        <v>0.28774942994250174</v>
      </c>
      <c r="N36" s="114">
        <f t="shared" si="11"/>
        <v>9828</v>
      </c>
      <c r="O36" s="54">
        <f t="shared" si="8"/>
        <v>0.28774942994250174</v>
      </c>
      <c r="P36" s="6">
        <v>33</v>
      </c>
    </row>
    <row r="37" spans="1:16" ht="16.5" customHeight="1">
      <c r="A37" s="6">
        <v>34</v>
      </c>
      <c r="B37" s="16" t="s">
        <v>41</v>
      </c>
      <c r="C37" s="22">
        <v>78</v>
      </c>
      <c r="D37" s="92">
        <v>-14393</v>
      </c>
      <c r="E37" s="14">
        <f>IF((D5+D62)=0,"Gross",IF(D37&lt;&gt;0,SUM(D37/(D5+D62)),0))</f>
        <v>-0.5152317880794702</v>
      </c>
      <c r="F37" s="93">
        <v>-14393</v>
      </c>
      <c r="G37" s="54">
        <f>IF((F5+F62)=0,"Gross",IF(F37&lt;&gt;0,SUM(F37/(F5+F62)),0))</f>
        <v>-0.5152317880794702</v>
      </c>
      <c r="H37" s="92">
        <v>0</v>
      </c>
      <c r="I37" s="14">
        <f>IF((H5+H62)=0,"Gross",IF(H37&lt;&gt;0,SUM(H37/(H5+H62)),0))</f>
        <v>0</v>
      </c>
      <c r="J37" s="93">
        <v>0</v>
      </c>
      <c r="K37" s="54">
        <f>IF((J5+J62)=0,"Gross",IF(J37&lt;&gt;0,SUM(J37/(J5+J62)),0))</f>
        <v>0</v>
      </c>
      <c r="L37" s="113">
        <f t="shared" si="9"/>
        <v>-14393</v>
      </c>
      <c r="M37" s="14">
        <f t="shared" si="10"/>
        <v>-0.5152317880794702</v>
      </c>
      <c r="N37" s="114">
        <f t="shared" si="11"/>
        <v>-14393</v>
      </c>
      <c r="O37" s="54">
        <f t="shared" si="8"/>
        <v>-0.5152317880794702</v>
      </c>
      <c r="P37" s="6">
        <v>34</v>
      </c>
    </row>
    <row r="38" spans="1:16" ht="16.5" customHeight="1">
      <c r="A38" s="6">
        <v>35</v>
      </c>
      <c r="B38" s="16" t="s">
        <v>42</v>
      </c>
      <c r="C38" s="22">
        <v>79</v>
      </c>
      <c r="D38" s="92">
        <v>1528</v>
      </c>
      <c r="E38" s="14">
        <f>IF((D5+D62)=0,"Gross",IF(D38&lt;&gt;0,SUM(D38/(D5+D62)),0))</f>
        <v>0.05469840701628781</v>
      </c>
      <c r="F38" s="93">
        <v>1528</v>
      </c>
      <c r="G38" s="54">
        <f>IF((F5+F62)=0,"Gross",IF(F38&lt;&gt;0,SUM(F38/(F5+F62)),0))</f>
        <v>0.05469840701628781</v>
      </c>
      <c r="H38" s="92">
        <v>1222</v>
      </c>
      <c r="I38" s="14">
        <f>IF((H5+H62)=0,"Gross",IF(H38&lt;&gt;0,SUM(H38/(H5+H62)),0))</f>
        <v>0.12912087912087913</v>
      </c>
      <c r="J38" s="93">
        <v>1222</v>
      </c>
      <c r="K38" s="54">
        <f>IF((J5+J62)=0,"Gross",IF(J38&lt;&gt;0,SUM(J38/(J5+J62)),0))</f>
        <v>0.12912087912087913</v>
      </c>
      <c r="L38" s="113">
        <f t="shared" si="9"/>
        <v>306</v>
      </c>
      <c r="M38" s="14">
        <f t="shared" si="10"/>
        <v>-0.07442247210459133</v>
      </c>
      <c r="N38" s="114">
        <f t="shared" si="11"/>
        <v>306</v>
      </c>
      <c r="O38" s="54">
        <f t="shared" si="8"/>
        <v>-0.07442247210459133</v>
      </c>
      <c r="P38" s="6">
        <v>35</v>
      </c>
    </row>
    <row r="39" spans="1:16" ht="16.5" customHeight="1">
      <c r="A39" s="6">
        <v>36</v>
      </c>
      <c r="B39" s="16" t="s">
        <v>43</v>
      </c>
      <c r="C39" s="22">
        <v>56</v>
      </c>
      <c r="D39" s="92">
        <v>525</v>
      </c>
      <c r="E39" s="14">
        <f>IF((D5+D62)=0,"Gross",IF(D39&lt;&gt;0,SUM(D39/(D5+D62)),0))</f>
        <v>0.018793628065151245</v>
      </c>
      <c r="F39" s="93">
        <v>525</v>
      </c>
      <c r="G39" s="54">
        <f>IF((F5+F62)=0,"Gross",IF(F39&lt;&gt;0,SUM(F39/(F5+F62)),0))</f>
        <v>0.018793628065151245</v>
      </c>
      <c r="H39" s="92">
        <v>175</v>
      </c>
      <c r="I39" s="14">
        <f>IF((H5+H62)=0,"Gross",IF(H39&lt;&gt;0,SUM(H39/(H5+H62)),0))</f>
        <v>0.01849112426035503</v>
      </c>
      <c r="J39" s="93">
        <v>175</v>
      </c>
      <c r="K39" s="54">
        <f>IF((J5+J62)=0,"Gross",IF(J39&lt;&gt;0,SUM(J39/(J5+J62)),0))</f>
        <v>0.01849112426035503</v>
      </c>
      <c r="L39" s="113">
        <f t="shared" si="9"/>
        <v>350</v>
      </c>
      <c r="M39" s="14">
        <f t="shared" si="10"/>
        <v>0.0003025038047962149</v>
      </c>
      <c r="N39" s="114">
        <f t="shared" si="11"/>
        <v>350</v>
      </c>
      <c r="O39" s="54">
        <f t="shared" si="8"/>
        <v>0.0003025038047962149</v>
      </c>
      <c r="P39" s="6">
        <v>36</v>
      </c>
    </row>
    <row r="40" spans="1:16" ht="16.5" customHeight="1">
      <c r="A40" s="6">
        <v>37</v>
      </c>
      <c r="B40" s="16" t="s">
        <v>44</v>
      </c>
      <c r="C40" s="22">
        <v>57</v>
      </c>
      <c r="D40" s="92">
        <v>0</v>
      </c>
      <c r="E40" s="14">
        <f>IF((D5+D62)=0,"Gross",IF(D40&lt;&gt;0,SUM(D40/(D5+D62)),0))</f>
        <v>0</v>
      </c>
      <c r="F40" s="93">
        <v>0</v>
      </c>
      <c r="G40" s="54">
        <f>IF((F5+F62)=0,"Gross",IF(F40&lt;&gt;0,SUM(F40/(F5+F62)),0))</f>
        <v>0</v>
      </c>
      <c r="H40" s="92">
        <v>0</v>
      </c>
      <c r="I40" s="14">
        <f>IF((H5+H62)=0,"Gross",IF(H40&lt;&gt;0,SUM(H40/(H5+H62)),0))</f>
        <v>0</v>
      </c>
      <c r="J40" s="93">
        <v>0</v>
      </c>
      <c r="K40" s="54">
        <f>IF((J5+J62)=0,"Gross",IF(J40&lt;&gt;0,SUM(J40/(J5+J62)),0))</f>
        <v>0</v>
      </c>
      <c r="L40" s="113">
        <f t="shared" si="9"/>
        <v>0</v>
      </c>
      <c r="M40" s="14">
        <f t="shared" si="10"/>
        <v>0</v>
      </c>
      <c r="N40" s="114">
        <f t="shared" si="11"/>
        <v>0</v>
      </c>
      <c r="O40" s="54">
        <f t="shared" si="8"/>
        <v>0</v>
      </c>
      <c r="P40" s="6">
        <v>37</v>
      </c>
    </row>
    <row r="41" spans="1:16" ht="16.5" customHeight="1">
      <c r="A41" s="6">
        <v>38</v>
      </c>
      <c r="B41" s="16" t="s">
        <v>45</v>
      </c>
      <c r="C41" s="22">
        <v>33</v>
      </c>
      <c r="D41" s="92">
        <v>0</v>
      </c>
      <c r="E41" s="14">
        <f>IF((D5+D62)=0,"Gross",IF(D41&lt;&gt;0,SUM(D41/(D5+D62)),0))</f>
        <v>0</v>
      </c>
      <c r="F41" s="93">
        <v>0</v>
      </c>
      <c r="G41" s="54">
        <f>IF((F5+F62)=0,"Gross",IF(F41&lt;&gt;0,SUM(F41/(F5+F62)),0))</f>
        <v>0</v>
      </c>
      <c r="H41" s="92">
        <v>88</v>
      </c>
      <c r="I41" s="14">
        <f>IF((H5+H62)=0,"Gross",IF(H41&lt;&gt;0,SUM(H41/(H5+H62)),0))</f>
        <v>0.009298393913778529</v>
      </c>
      <c r="J41" s="93">
        <v>88</v>
      </c>
      <c r="K41" s="54">
        <f>IF((J5+J62)=0,"Gross",IF(J41&lt;&gt;0,SUM(J41/(J5+J62)),0))</f>
        <v>0.009298393913778529</v>
      </c>
      <c r="L41" s="113">
        <f t="shared" si="9"/>
        <v>-88</v>
      </c>
      <c r="M41" s="14">
        <f t="shared" si="10"/>
        <v>-0.009298393913778529</v>
      </c>
      <c r="N41" s="114">
        <f t="shared" si="11"/>
        <v>-88</v>
      </c>
      <c r="O41" s="54">
        <f t="shared" si="8"/>
        <v>-0.009298393913778529</v>
      </c>
      <c r="P41" s="6">
        <v>38</v>
      </c>
    </row>
    <row r="42" spans="1:16" ht="16.5" customHeight="1" thickBot="1">
      <c r="A42" s="6">
        <v>39</v>
      </c>
      <c r="B42" s="24" t="s">
        <v>46</v>
      </c>
      <c r="C42" s="22">
        <v>77</v>
      </c>
      <c r="D42" s="94">
        <v>570</v>
      </c>
      <c r="E42" s="14">
        <f>IF((D5+D62)=0,"Gross",IF(D42&lt;&gt;0,SUM(D42/(D5+D62)),0))</f>
        <v>0.020404510470735635</v>
      </c>
      <c r="F42" s="95">
        <v>570</v>
      </c>
      <c r="G42" s="54">
        <f>IF((F5+F62)=0,"Gross",IF(F42&lt;&gt;0,SUM(F42/(F5+F62)),0))</f>
        <v>0.020404510470735635</v>
      </c>
      <c r="H42" s="94">
        <v>449</v>
      </c>
      <c r="I42" s="14">
        <f>IF((H5+H62)=0,"Gross",IF(H42&lt;&gt;0,SUM(H42/(H5+H62)),0))</f>
        <v>0.0474429416737109</v>
      </c>
      <c r="J42" s="95">
        <v>449</v>
      </c>
      <c r="K42" s="54">
        <f>IF((J5+J62)=0,"Gross",IF(J42&lt;&gt;0,SUM(J42/(J5+J62)),0))</f>
        <v>0.0474429416737109</v>
      </c>
      <c r="L42" s="113">
        <f>SUM(D42-H42)</f>
        <v>121</v>
      </c>
      <c r="M42" s="14">
        <f>SUM(E42-I42)</f>
        <v>-0.027038431202975267</v>
      </c>
      <c r="N42" s="114">
        <f>SUM(F42-J42)</f>
        <v>121</v>
      </c>
      <c r="O42" s="54">
        <f>SUM(G42-K42)</f>
        <v>-0.027038431202975267</v>
      </c>
      <c r="P42" s="6">
        <v>39</v>
      </c>
    </row>
    <row r="43" spans="1:16" ht="16.5" customHeight="1" thickBot="1">
      <c r="A43" s="6">
        <v>40</v>
      </c>
      <c r="B43" s="57" t="s">
        <v>47</v>
      </c>
      <c r="C43" s="29"/>
      <c r="D43" s="75">
        <f>SUM(D21:D42)</f>
        <v>5871</v>
      </c>
      <c r="E43" s="55">
        <f>IF((D5+D62)=0,"Gross",IF(D43&lt;&gt;0,SUM(D43/(D5+D62)),0))</f>
        <v>0.21016645784857704</v>
      </c>
      <c r="F43" s="80">
        <f>SUM(F21:F42)</f>
        <v>5871</v>
      </c>
      <c r="G43" s="56">
        <f>IF((F5+F62)=0,"Gross",IF(F43&lt;&gt;0,SUM(F43/(F5+F62)),0))</f>
        <v>0.21016645784857704</v>
      </c>
      <c r="H43" s="75">
        <f>SUM(H21:H42)</f>
        <v>8340</v>
      </c>
      <c r="I43" s="55">
        <f>IF((H5+H62)=0,"Gross",IF(H43&lt;&gt;0,SUM(H43/(H5+H62)),0))</f>
        <v>0.8812341504649197</v>
      </c>
      <c r="J43" s="80">
        <f>SUM(J21:J42)</f>
        <v>8340</v>
      </c>
      <c r="K43" s="56">
        <f>IF((J5+J62)=0,"Gross",IF(J43&lt;&gt;0,SUM(J43/(J5+J62)),0))</f>
        <v>0.8812341504649197</v>
      </c>
      <c r="L43" s="75">
        <f>SUM(L21:L42)</f>
        <v>-2469</v>
      </c>
      <c r="M43" s="55">
        <f>SUM(E43-I43)</f>
        <v>-0.6710676926163427</v>
      </c>
      <c r="N43" s="80">
        <f>SUM(N21:N42)</f>
        <v>-2469</v>
      </c>
      <c r="O43" s="56">
        <f>SUM(G43-K43)</f>
        <v>-0.6710676926163427</v>
      </c>
      <c r="P43" s="6">
        <v>40</v>
      </c>
    </row>
    <row r="44" spans="1:16" ht="16.5" customHeight="1">
      <c r="A44" s="6">
        <v>41</v>
      </c>
      <c r="B44" s="21" t="s">
        <v>48</v>
      </c>
      <c r="C44" s="13">
        <v>80</v>
      </c>
      <c r="D44" s="92">
        <v>3500</v>
      </c>
      <c r="E44" s="14">
        <f>IF((D5+D62)=0,"Gross",IF(D44&lt;&gt;0,SUM(D44/(D5+D62)),0))</f>
        <v>0.12529085376767496</v>
      </c>
      <c r="F44" s="93">
        <v>3500</v>
      </c>
      <c r="G44" s="54">
        <f>IF((F5+F62)=0,"Gross",IF(F44&lt;&gt;0,SUM(F44/(F5+F62)),0))</f>
        <v>0.12529085376767496</v>
      </c>
      <c r="H44" s="92">
        <v>2800</v>
      </c>
      <c r="I44" s="14">
        <f>IF((H5+H62)=0,"Gross",IF(H44&lt;&gt;0,SUM(H44/(H5+H62)),0))</f>
        <v>0.2958579881656805</v>
      </c>
      <c r="J44" s="93">
        <v>2800</v>
      </c>
      <c r="K44" s="54">
        <f>IF((J5+J62)=0,"Gross",IF(J44&lt;&gt;0,SUM(J44/(J5+J62)),0))</f>
        <v>0.2958579881656805</v>
      </c>
      <c r="L44" s="113">
        <f>SUM(D44-H44)</f>
        <v>700</v>
      </c>
      <c r="M44" s="14">
        <f>SUM(E44-I44)</f>
        <v>-0.17056713439800553</v>
      </c>
      <c r="N44" s="114">
        <f>SUM(F44-J44)</f>
        <v>700</v>
      </c>
      <c r="O44" s="54">
        <f>SUM(G44-K44)</f>
        <v>-0.17056713439800553</v>
      </c>
      <c r="P44" s="6">
        <v>41</v>
      </c>
    </row>
    <row r="45" spans="1:16" ht="16.5" customHeight="1">
      <c r="A45" s="6">
        <v>42</v>
      </c>
      <c r="B45" s="16" t="s">
        <v>49</v>
      </c>
      <c r="C45" s="22">
        <v>81</v>
      </c>
      <c r="D45" s="92">
        <v>137</v>
      </c>
      <c r="E45" s="14">
        <f>IF((D5+D62)=0,"Gross",IF(D45&lt;&gt;0,SUM(D45/(D5+D62)),0))</f>
        <v>0.004904241990334706</v>
      </c>
      <c r="F45" s="93">
        <v>137</v>
      </c>
      <c r="G45" s="54">
        <f>IF((F5+F62)=0,"Gross",IF(F45&lt;&gt;0,SUM(F45/(F5+F62)),0))</f>
        <v>0.004904241990334706</v>
      </c>
      <c r="H45" s="92">
        <v>109</v>
      </c>
      <c r="I45" s="14">
        <f>IF((H5+H62)=0,"Gross",IF(H45&lt;&gt;0,SUM(H45/(H5+H62)),0))</f>
        <v>0.011517328825021133</v>
      </c>
      <c r="J45" s="93">
        <v>109</v>
      </c>
      <c r="K45" s="54">
        <f>IF((J5+J62)=0,"Gross",IF(J45&lt;&gt;0,SUM(J45/(J5+J62)),0))</f>
        <v>0.011517328825021133</v>
      </c>
      <c r="L45" s="113">
        <f aca="true" t="shared" si="12" ref="L45:L50">SUM(D45-H45)</f>
        <v>28</v>
      </c>
      <c r="M45" s="14">
        <f aca="true" t="shared" si="13" ref="M45:M50">SUM(E45-I45)</f>
        <v>-0.006613086834686427</v>
      </c>
      <c r="N45" s="114">
        <f aca="true" t="shared" si="14" ref="N45:O50">SUM(F45-J45)</f>
        <v>28</v>
      </c>
      <c r="O45" s="54">
        <f t="shared" si="14"/>
        <v>-0.006613086834686427</v>
      </c>
      <c r="P45" s="6">
        <v>42</v>
      </c>
    </row>
    <row r="46" spans="1:16" ht="16.5" customHeight="1">
      <c r="A46" s="6">
        <v>43</v>
      </c>
      <c r="B46" s="16" t="s">
        <v>50</v>
      </c>
      <c r="C46" s="22">
        <v>82</v>
      </c>
      <c r="D46" s="92">
        <v>0</v>
      </c>
      <c r="E46" s="14">
        <f>IF((D5+D62)=0,"Gross",IF(D46&lt;&gt;0,SUM(D46/(D5+D62)),0))</f>
        <v>0</v>
      </c>
      <c r="F46" s="93">
        <v>0</v>
      </c>
      <c r="G46" s="54">
        <f>IF((F5+F62)=0,"Gross",IF(F46&lt;&gt;0,SUM(F46/(F5+F62)),0))</f>
        <v>0</v>
      </c>
      <c r="H46" s="92">
        <v>0</v>
      </c>
      <c r="I46" s="14">
        <f>IF((H5+H62)=0,"Gross",IF(H46&lt;&gt;0,SUM(H46/(H5+H62)),0))</f>
        <v>0</v>
      </c>
      <c r="J46" s="93">
        <v>0</v>
      </c>
      <c r="K46" s="54">
        <f>IF((J5+J62)=0,"Gross",IF(J46&lt;&gt;0,SUM(J46/(J5+J62)),0))</f>
        <v>0</v>
      </c>
      <c r="L46" s="113">
        <f t="shared" si="12"/>
        <v>0</v>
      </c>
      <c r="M46" s="14">
        <f t="shared" si="13"/>
        <v>0</v>
      </c>
      <c r="N46" s="114">
        <f t="shared" si="14"/>
        <v>0</v>
      </c>
      <c r="O46" s="54">
        <f t="shared" si="14"/>
        <v>0</v>
      </c>
      <c r="P46" s="6">
        <v>43</v>
      </c>
    </row>
    <row r="47" spans="1:16" ht="16.5" customHeight="1">
      <c r="A47" s="6">
        <v>44</v>
      </c>
      <c r="B47" s="16" t="s">
        <v>51</v>
      </c>
      <c r="C47" s="22">
        <v>83</v>
      </c>
      <c r="D47" s="94">
        <v>0</v>
      </c>
      <c r="E47" s="14">
        <f>IF((D5+D62)=0,"Gross",IF(D47&lt;&gt;0,SUM(D47/(D5+D62)),0))</f>
        <v>0</v>
      </c>
      <c r="F47" s="95">
        <v>0</v>
      </c>
      <c r="G47" s="54">
        <f>IF((F5+F62)=0,"Gross",IF(F47&lt;&gt;0,SUM(F47/(F5+F62)),0))</f>
        <v>0</v>
      </c>
      <c r="H47" s="94">
        <v>0</v>
      </c>
      <c r="I47" s="14">
        <f>IF((H5+H62)=0,"Gross",IF(H47&lt;&gt;0,SUM(H47/(H5+H62)),0))</f>
        <v>0</v>
      </c>
      <c r="J47" s="95">
        <v>0</v>
      </c>
      <c r="K47" s="54">
        <f>IF((J5+J62)=0,"Gross",IF(J47&lt;&gt;0,SUM(J47/(J5+J62)),0))</f>
        <v>0</v>
      </c>
      <c r="L47" s="113">
        <f t="shared" si="12"/>
        <v>0</v>
      </c>
      <c r="M47" s="14">
        <f t="shared" si="13"/>
        <v>0</v>
      </c>
      <c r="N47" s="114">
        <f t="shared" si="14"/>
        <v>0</v>
      </c>
      <c r="O47" s="54">
        <f t="shared" si="14"/>
        <v>0</v>
      </c>
      <c r="P47" s="6">
        <v>44</v>
      </c>
    </row>
    <row r="48" spans="1:16" ht="16.5" customHeight="1">
      <c r="A48" s="6">
        <v>45</v>
      </c>
      <c r="B48" s="16" t="s">
        <v>52</v>
      </c>
      <c r="C48" s="17">
        <v>84</v>
      </c>
      <c r="D48" s="96">
        <v>850</v>
      </c>
      <c r="E48" s="14">
        <f>IF((D5+D62)=0,"Gross",IF(D48&lt;&gt;0,SUM(D48/(D5+D62)),0))</f>
        <v>0.03042777877214963</v>
      </c>
      <c r="F48" s="98">
        <v>850</v>
      </c>
      <c r="G48" s="54">
        <f>IF((F5+F62)=0,"Gross",IF(F48&lt;&gt;0,SUM(F48/(F5+F62)),0))</f>
        <v>0.03042777877214963</v>
      </c>
      <c r="H48" s="96">
        <v>680</v>
      </c>
      <c r="I48" s="14">
        <f>IF((H5+H62)=0,"Gross",IF(H48&lt;&gt;0,SUM(H48/(H5+H62)),0))</f>
        <v>0.07185122569737955</v>
      </c>
      <c r="J48" s="98">
        <v>680</v>
      </c>
      <c r="K48" s="54">
        <f>IF((J5+J62)=0,"Gross",IF(J48&lt;&gt;0,SUM(J48/(J5+J62)),0))</f>
        <v>0.07185122569737955</v>
      </c>
      <c r="L48" s="113">
        <f t="shared" si="12"/>
        <v>170</v>
      </c>
      <c r="M48" s="14">
        <f t="shared" si="13"/>
        <v>-0.041423446925229916</v>
      </c>
      <c r="N48" s="114">
        <f t="shared" si="14"/>
        <v>170</v>
      </c>
      <c r="O48" s="54">
        <f t="shared" si="14"/>
        <v>-0.041423446925229916</v>
      </c>
      <c r="P48" s="6">
        <v>45</v>
      </c>
    </row>
    <row r="49" spans="1:16" ht="16.5" customHeight="1">
      <c r="A49" s="6">
        <v>46</v>
      </c>
      <c r="B49" s="16" t="s">
        <v>53</v>
      </c>
      <c r="C49" s="22">
        <v>85</v>
      </c>
      <c r="D49" s="92">
        <v>88</v>
      </c>
      <c r="E49" s="14">
        <f>IF((D5+D62)=0,"Gross",IF(D49&lt;&gt;0,SUM(D49/(D5+D62)),0))</f>
        <v>0.003150170037587256</v>
      </c>
      <c r="F49" s="93">
        <v>88</v>
      </c>
      <c r="G49" s="54">
        <f>IF((F5+F62)=0,"Gross",IF(F49&lt;&gt;0,SUM(F49/(F5+F62)),0))</f>
        <v>0.003150170037587256</v>
      </c>
      <c r="H49" s="92">
        <v>70</v>
      </c>
      <c r="I49" s="14">
        <f>IF((H5+H62)=0,"Gross",IF(H49&lt;&gt;0,SUM(H49/(H5+H62)),0))</f>
        <v>0.0073964497041420114</v>
      </c>
      <c r="J49" s="93">
        <v>70</v>
      </c>
      <c r="K49" s="54">
        <f>IF((J5+J62)=0,"Gross",IF(J49&lt;&gt;0,SUM(J49/(J5+J62)),0))</f>
        <v>0.0073964497041420114</v>
      </c>
      <c r="L49" s="113">
        <f t="shared" si="12"/>
        <v>18</v>
      </c>
      <c r="M49" s="14">
        <f t="shared" si="13"/>
        <v>-0.004246279666554755</v>
      </c>
      <c r="N49" s="114">
        <f t="shared" si="14"/>
        <v>18</v>
      </c>
      <c r="O49" s="54">
        <f t="shared" si="14"/>
        <v>-0.004246279666554755</v>
      </c>
      <c r="P49" s="6">
        <v>46</v>
      </c>
    </row>
    <row r="50" spans="1:16" ht="16.5" customHeight="1">
      <c r="A50" s="6">
        <v>47</v>
      </c>
      <c r="B50" s="16" t="s">
        <v>54</v>
      </c>
      <c r="C50" s="17">
        <v>86</v>
      </c>
      <c r="D50" s="96">
        <v>0</v>
      </c>
      <c r="E50" s="14">
        <f>IF((D5+D62)=0,"Gross",IF(D50&lt;&gt;0,SUM(D50/(D5+D62)),0))</f>
        <v>0</v>
      </c>
      <c r="F50" s="98">
        <v>0</v>
      </c>
      <c r="G50" s="54">
        <f>IF((F5+F62)=0,"Gross",IF(F50&lt;&gt;0,SUM(F50/(F5+F62)),0))</f>
        <v>0</v>
      </c>
      <c r="H50" s="96">
        <v>0</v>
      </c>
      <c r="I50" s="14">
        <f>IF((H5+H62)=0,"Gross",IF(H50&lt;&gt;0,SUM(H50/(H5+H62)),0))</f>
        <v>0</v>
      </c>
      <c r="J50" s="98">
        <v>0</v>
      </c>
      <c r="K50" s="54">
        <f>IF((J5+J62)=0,"Gross",IF(J50&lt;&gt;0,SUM(J50/(J5+J62)),0))</f>
        <v>0</v>
      </c>
      <c r="L50" s="113">
        <f t="shared" si="12"/>
        <v>0</v>
      </c>
      <c r="M50" s="14">
        <f t="shared" si="13"/>
        <v>0</v>
      </c>
      <c r="N50" s="114">
        <f t="shared" si="14"/>
        <v>0</v>
      </c>
      <c r="O50" s="54">
        <f t="shared" si="14"/>
        <v>0</v>
      </c>
      <c r="P50" s="6">
        <v>47</v>
      </c>
    </row>
    <row r="51" spans="1:16" ht="16.5" customHeight="1" thickBot="1">
      <c r="A51" s="6">
        <v>48</v>
      </c>
      <c r="B51" s="24" t="s">
        <v>55</v>
      </c>
      <c r="C51" s="22">
        <v>87</v>
      </c>
      <c r="D51" s="92">
        <v>2855</v>
      </c>
      <c r="E51" s="14">
        <f>IF((D5+D62)=0,"Gross",IF(D51&lt;&gt;0,SUM(D51/(D5+D62)),0))</f>
        <v>0.10220153928763201</v>
      </c>
      <c r="F51" s="93">
        <v>2855</v>
      </c>
      <c r="G51" s="54">
        <f>IF((F5+F62)=0,"Gross",IF(F51&lt;&gt;0,SUM(F51/(F5+F62)),0))</f>
        <v>0.10220153928763201</v>
      </c>
      <c r="H51" s="92">
        <v>2284</v>
      </c>
      <c r="I51" s="14">
        <f>IF((H5+H62)=0,"Gross",IF(H51&lt;&gt;0,SUM(H51/(H5+H62)),0))</f>
        <v>0.24133558748943365</v>
      </c>
      <c r="J51" s="93">
        <v>2284</v>
      </c>
      <c r="K51" s="54">
        <f>IF((J5+J62)=0,"Gross",IF(J51&lt;&gt;0,SUM(J51/(J5+J62)),0))</f>
        <v>0.24133558748943365</v>
      </c>
      <c r="L51" s="113">
        <f>SUM(D51-H51)</f>
        <v>571</v>
      </c>
      <c r="M51" s="14">
        <f>SUM(E51-I51)</f>
        <v>-0.13913404820180164</v>
      </c>
      <c r="N51" s="114">
        <f>SUM(F51-J51)</f>
        <v>571</v>
      </c>
      <c r="O51" s="54">
        <f>SUM(G51-K51)</f>
        <v>-0.13913404820180164</v>
      </c>
      <c r="P51" s="6">
        <v>48</v>
      </c>
    </row>
    <row r="52" spans="1:16" ht="16.5" customHeight="1" thickBot="1">
      <c r="A52" s="6">
        <v>49</v>
      </c>
      <c r="B52" s="57" t="s">
        <v>56</v>
      </c>
      <c r="C52" s="29"/>
      <c r="D52" s="76">
        <f>SUM(D44:D51)</f>
        <v>7430</v>
      </c>
      <c r="E52" s="55">
        <f>IF((D5+D62)=0,"Gross",IF(D52&lt;&gt;0,SUM(D52/(D5+D62)),0))</f>
        <v>0.26597458385537853</v>
      </c>
      <c r="F52" s="81">
        <f>SUM(F44:F51)</f>
        <v>7430</v>
      </c>
      <c r="G52" s="56">
        <f>IF((F5+F62)=0,"Gross",IF(F52&lt;&gt;0,SUM(F52/(F5+F62)),0))</f>
        <v>0.26597458385537853</v>
      </c>
      <c r="H52" s="76">
        <f>SUM(H44:H51)</f>
        <v>5943</v>
      </c>
      <c r="I52" s="55">
        <f>IF((H5+H62)=0,"Gross",IF(H52&lt;&gt;0,SUM(H52/(H5+H62)),0))</f>
        <v>0.6279585798816568</v>
      </c>
      <c r="J52" s="81">
        <f>SUM(J44:J51)</f>
        <v>5943</v>
      </c>
      <c r="K52" s="56">
        <f>IF((J5+J62)=0,"Gross",IF(J52&lt;&gt;0,SUM(J52/(J5+J62)),0))</f>
        <v>0.6279585798816568</v>
      </c>
      <c r="L52" s="76">
        <f>SUM(L44:L51)</f>
        <v>1487</v>
      </c>
      <c r="M52" s="55">
        <f aca="true" t="shared" si="15" ref="M52:M64">SUM(E52-I52)</f>
        <v>-0.3619839960262783</v>
      </c>
      <c r="N52" s="81">
        <f>SUM(N44:N51)</f>
        <v>1487</v>
      </c>
      <c r="O52" s="56">
        <f>SUM(G52-K52)</f>
        <v>-0.3619839960262783</v>
      </c>
      <c r="P52" s="6">
        <v>49</v>
      </c>
    </row>
    <row r="53" spans="1:16" ht="16.5" customHeight="1">
      <c r="A53" s="6">
        <v>50</v>
      </c>
      <c r="B53" s="21" t="s">
        <v>57</v>
      </c>
      <c r="C53" s="22">
        <v>88</v>
      </c>
      <c r="D53" s="92">
        <v>728</v>
      </c>
      <c r="E53" s="14">
        <f>IF((D5+D62)=0,"Gross",IF(D53&lt;&gt;0,SUM(D53/(D5+D62)),0))</f>
        <v>0.02606049758367639</v>
      </c>
      <c r="F53" s="93">
        <v>728</v>
      </c>
      <c r="G53" s="54">
        <f>IF((F5+F62)=0,"Gross",IF(F53&lt;&gt;0,SUM(F53/(F5+F62)),0))</f>
        <v>0.02606049758367639</v>
      </c>
      <c r="H53" s="92">
        <v>583</v>
      </c>
      <c r="I53" s="14">
        <f>IF((H5+H62)=0,"Gross",IF(H53&lt;&gt;0,SUM(H53/(H5+H62)),0))</f>
        <v>0.061601859678782754</v>
      </c>
      <c r="J53" s="93">
        <v>583</v>
      </c>
      <c r="K53" s="54">
        <f>IF((J5+J62)=0,"Gross",IF(J53&lt;&gt;0,SUM(J53/(J5+J62)),0))</f>
        <v>0.061601859678782754</v>
      </c>
      <c r="L53" s="113">
        <f>SUM(D53-H53)</f>
        <v>145</v>
      </c>
      <c r="M53" s="14">
        <f t="shared" si="15"/>
        <v>-0.03554136209510636</v>
      </c>
      <c r="N53" s="114">
        <f>SUM(F53-J53)</f>
        <v>145</v>
      </c>
      <c r="O53" s="54">
        <f>SUM(G53-K53)</f>
        <v>-0.03554136209510636</v>
      </c>
      <c r="P53" s="6">
        <v>50</v>
      </c>
    </row>
    <row r="54" spans="1:16" ht="16.5" customHeight="1">
      <c r="A54" s="6">
        <v>51</v>
      </c>
      <c r="B54" s="16" t="s">
        <v>58</v>
      </c>
      <c r="C54" s="22">
        <v>89</v>
      </c>
      <c r="D54" s="92">
        <v>49</v>
      </c>
      <c r="E54" s="14">
        <f>IF((D5+D62)=0,"Gross",IF(D54&lt;&gt;0,SUM(D54/(D5+D62)),0))</f>
        <v>0.0017540719527474494</v>
      </c>
      <c r="F54" s="93">
        <v>49</v>
      </c>
      <c r="G54" s="54">
        <f>IF((F5+F62)=0,"Gross",IF(F54&lt;&gt;0,SUM(F54/(F5+F62)),0))</f>
        <v>0.0017540719527474494</v>
      </c>
      <c r="H54" s="92">
        <v>39</v>
      </c>
      <c r="I54" s="14">
        <f>IF((H5+H62)=0,"Gross",IF(H54&lt;&gt;0,SUM(H54/(H5+H62)),0))</f>
        <v>0.004120879120879121</v>
      </c>
      <c r="J54" s="93">
        <v>39</v>
      </c>
      <c r="K54" s="54">
        <f>IF((J5+J62)=0,"Gross",IF(J54&lt;&gt;0,SUM(J54/(J5+J62)),0))</f>
        <v>0.004120879120879121</v>
      </c>
      <c r="L54" s="113">
        <f>SUM(D54-H54)</f>
        <v>10</v>
      </c>
      <c r="M54" s="14">
        <f t="shared" si="15"/>
        <v>-0.0023668071681316716</v>
      </c>
      <c r="N54" s="114">
        <f aca="true" t="shared" si="16" ref="N54:O56">SUM(F54-J54)</f>
        <v>10</v>
      </c>
      <c r="O54" s="54">
        <f t="shared" si="16"/>
        <v>-0.0023668071681316716</v>
      </c>
      <c r="P54" s="6">
        <v>51</v>
      </c>
    </row>
    <row r="55" spans="1:16" ht="16.5" customHeight="1">
      <c r="A55" s="6">
        <v>52</v>
      </c>
      <c r="B55" s="16" t="s">
        <v>59</v>
      </c>
      <c r="C55" s="22">
        <v>90</v>
      </c>
      <c r="D55" s="92">
        <v>0</v>
      </c>
      <c r="E55" s="14">
        <f>IF((D5+D62)=0,"Gross",IF(D55&lt;&gt;0,SUM(D55/(D5+D62)),0))</f>
        <v>0</v>
      </c>
      <c r="F55" s="93">
        <v>0</v>
      </c>
      <c r="G55" s="54">
        <f>IF((F5+F62)=0,"Gross",IF(F55&lt;&gt;0,SUM(F55/(F5+F62)),0))</f>
        <v>0</v>
      </c>
      <c r="H55" s="92">
        <v>0</v>
      </c>
      <c r="I55" s="14">
        <f>IF((H5+H62)=0,"Gross",IF(H55&lt;&gt;0,SUM(H55/(H5+H62)),0))</f>
        <v>0</v>
      </c>
      <c r="J55" s="93">
        <v>0</v>
      </c>
      <c r="K55" s="54">
        <f>IF((J5+J62)=0,"Gross",IF(J55&lt;&gt;0,SUM(J55/(J5+J62)),0))</f>
        <v>0</v>
      </c>
      <c r="L55" s="113">
        <f>SUM(D55-H55)</f>
        <v>0</v>
      </c>
      <c r="M55" s="14">
        <f t="shared" si="15"/>
        <v>0</v>
      </c>
      <c r="N55" s="114">
        <f t="shared" si="16"/>
        <v>0</v>
      </c>
      <c r="O55" s="54">
        <f t="shared" si="16"/>
        <v>0</v>
      </c>
      <c r="P55" s="6">
        <v>52</v>
      </c>
    </row>
    <row r="56" spans="1:16" ht="16.5" customHeight="1">
      <c r="A56" s="6">
        <v>53</v>
      </c>
      <c r="B56" s="16" t="s">
        <v>60</v>
      </c>
      <c r="C56" s="22">
        <v>91</v>
      </c>
      <c r="D56" s="92">
        <v>542</v>
      </c>
      <c r="E56" s="14">
        <f>IF((D5+D62)=0,"Gross",IF(D56&lt;&gt;0,SUM(D56/(D5+D62)),0))</f>
        <v>0.019402183640594237</v>
      </c>
      <c r="F56" s="93">
        <v>542</v>
      </c>
      <c r="G56" s="54">
        <f>IF((F5+F62)=0,"Gross",IF(F56&lt;&gt;0,SUM(F56/(F5+F62)),0))</f>
        <v>0.019402183640594237</v>
      </c>
      <c r="H56" s="92">
        <v>481</v>
      </c>
      <c r="I56" s="14">
        <f>IF((H5+H62)=0,"Gross",IF(H56&lt;&gt;0,SUM(H56/(H5+H62)),0))</f>
        <v>0.050824175824175824</v>
      </c>
      <c r="J56" s="93">
        <v>481</v>
      </c>
      <c r="K56" s="54">
        <f>IF((J5+J62)=0,"Gross",IF(J56&lt;&gt;0,SUM(J56/(J5+J62)),0))</f>
        <v>0.050824175824175824</v>
      </c>
      <c r="L56" s="113">
        <f>SUM(D56-H56)</f>
        <v>61</v>
      </c>
      <c r="M56" s="14">
        <f t="shared" si="15"/>
        <v>-0.03142199218358159</v>
      </c>
      <c r="N56" s="114">
        <f t="shared" si="16"/>
        <v>61</v>
      </c>
      <c r="O56" s="54">
        <f t="shared" si="16"/>
        <v>-0.03142199218358159</v>
      </c>
      <c r="P56" s="6">
        <v>53</v>
      </c>
    </row>
    <row r="57" spans="1:16" ht="16.5" customHeight="1" thickBot="1">
      <c r="A57" s="6">
        <v>54</v>
      </c>
      <c r="B57" s="24" t="s">
        <v>61</v>
      </c>
      <c r="C57" s="9">
        <v>92</v>
      </c>
      <c r="D57" s="94">
        <v>0</v>
      </c>
      <c r="E57" s="14">
        <f>IF((D5+D62)=0,"Gross",IF(D57&lt;&gt;0,SUM(D57/(D5+D62)),0))</f>
        <v>0</v>
      </c>
      <c r="F57" s="95">
        <v>0</v>
      </c>
      <c r="G57" s="54">
        <f>IF((F5+F62)=0,"Gross",IF(F57&lt;&gt;0,SUM(F57/(F5+F62)),0))</f>
        <v>0</v>
      </c>
      <c r="H57" s="94">
        <v>0</v>
      </c>
      <c r="I57" s="14">
        <f>IF((H5+H62)=0,"Gross",IF(H57&lt;&gt;0,SUM(H57/(H5+H62)),0))</f>
        <v>0</v>
      </c>
      <c r="J57" s="95">
        <v>0</v>
      </c>
      <c r="K57" s="54">
        <f>IF((J5+J62)=0,"Gross",IF(J57&lt;&gt;0,SUM(J57/(J5+J62)),0))</f>
        <v>0</v>
      </c>
      <c r="L57" s="113">
        <f>SUM(D57-H57)</f>
        <v>0</v>
      </c>
      <c r="M57" s="14">
        <f t="shared" si="15"/>
        <v>0</v>
      </c>
      <c r="N57" s="114">
        <f>SUM(F57-J57)</f>
        <v>0</v>
      </c>
      <c r="O57" s="54">
        <f>SUM(G57-K57)</f>
        <v>0</v>
      </c>
      <c r="P57" s="6">
        <v>54</v>
      </c>
    </row>
    <row r="58" spans="1:16" ht="16.5" customHeight="1" thickBot="1">
      <c r="A58" s="6">
        <v>55</v>
      </c>
      <c r="B58" s="63" t="s">
        <v>5</v>
      </c>
      <c r="C58" s="64"/>
      <c r="D58" s="75">
        <f>SUM(D52:D57)</f>
        <v>8749</v>
      </c>
      <c r="E58" s="55">
        <f>IF((D5+D62)=0,"Gross",IF(D58&lt;&gt;0,SUM(D58/(D5+D62)),0))</f>
        <v>0.31319133703239666</v>
      </c>
      <c r="F58" s="80">
        <f>SUM(F52:F57)</f>
        <v>8749</v>
      </c>
      <c r="G58" s="56">
        <f>IF((F5+F62)=0,"Gross",IF(F58&lt;&gt;0,SUM(F58/(F5+F62)),0))</f>
        <v>0.31319133703239666</v>
      </c>
      <c r="H58" s="75">
        <f>SUM(H52:H57)</f>
        <v>7046</v>
      </c>
      <c r="I58" s="55">
        <f>IF((H5+H62)=0,"Gross",IF(H58&lt;&gt;0,SUM(H58/(H5+H62)),0))</f>
        <v>0.7445054945054945</v>
      </c>
      <c r="J58" s="80">
        <f>SUM(J52:J57)</f>
        <v>7046</v>
      </c>
      <c r="K58" s="56">
        <f>IF((J5+J62)=0,"Gross",IF(J58&lt;&gt;0,SUM(J58/(J5+J62)),0))</f>
        <v>0.7445054945054945</v>
      </c>
      <c r="L58" s="75">
        <f>SUM(L52:L57)</f>
        <v>1703</v>
      </c>
      <c r="M58" s="55">
        <f t="shared" si="15"/>
        <v>-0.43131415747309787</v>
      </c>
      <c r="N58" s="80">
        <f>SUM(N52:N57)</f>
        <v>1703</v>
      </c>
      <c r="O58" s="56">
        <f aca="true" t="shared" si="17" ref="O58:O64">SUM(G58-K58)</f>
        <v>-0.43131415747309787</v>
      </c>
      <c r="P58" s="6">
        <v>55</v>
      </c>
    </row>
    <row r="59" spans="1:16" ht="16.5" customHeight="1" thickBot="1">
      <c r="A59" s="6">
        <v>56</v>
      </c>
      <c r="B59" s="47" t="s">
        <v>62</v>
      </c>
      <c r="C59" s="26"/>
      <c r="D59" s="77">
        <f>SUM(D20+D43+D58)</f>
        <v>31820</v>
      </c>
      <c r="E59" s="14">
        <f>IF((D5+D62)=0,"Gross",IF(D59&lt;&gt;0,SUM(D59/(D5+D62)),0))</f>
        <v>1.1390728476821192</v>
      </c>
      <c r="F59" s="82">
        <f>SUM(F20+F43+F58)</f>
        <v>31820</v>
      </c>
      <c r="G59" s="54">
        <f>IF((F5+F62)=0,"Gross",IF(F59&lt;&gt;0,SUM(F59/(F5+F62)),0))</f>
        <v>1.1390728476821192</v>
      </c>
      <c r="H59" s="77">
        <f>SUM(H20+H43+H58)</f>
        <v>26586</v>
      </c>
      <c r="I59" s="14">
        <f>IF((H5+H62)=0,"Gross",IF(H59&lt;&gt;0,SUM(H59/(H5+H62)),0))</f>
        <v>2.809171597633136</v>
      </c>
      <c r="J59" s="82">
        <f>SUM(J20+J43+J58)</f>
        <v>26586</v>
      </c>
      <c r="K59" s="54">
        <f>IF((J5+J62)=0,"Gross",IF(J59&lt;&gt;0,SUM(J59/(J5+J62)),0))</f>
        <v>2.809171597633136</v>
      </c>
      <c r="L59" s="106">
        <f>SUM(D59-H59)</f>
        <v>5234</v>
      </c>
      <c r="M59" s="14">
        <f t="shared" si="15"/>
        <v>-1.6700987499510167</v>
      </c>
      <c r="N59" s="107">
        <f>SUM(F59-J59)</f>
        <v>5234</v>
      </c>
      <c r="O59" s="54">
        <f t="shared" si="17"/>
        <v>-1.6700987499510167</v>
      </c>
      <c r="P59" s="6">
        <v>56</v>
      </c>
    </row>
    <row r="60" spans="1:16" ht="16.5" customHeight="1" thickBot="1">
      <c r="A60" s="6">
        <v>57</v>
      </c>
      <c r="B60" s="67" t="s">
        <v>63</v>
      </c>
      <c r="C60" s="68"/>
      <c r="D60" s="75">
        <f>SUM(D10+D59)</f>
        <v>42231</v>
      </c>
      <c r="E60" s="55">
        <f>IF((D5+D62)=0,"Gross",IF(D60&lt;&gt;0,SUM(D60/(D5+D62)),0))</f>
        <v>1.511759441560766</v>
      </c>
      <c r="F60" s="80">
        <f>SUM(F10+F59)</f>
        <v>42231</v>
      </c>
      <c r="G60" s="56">
        <f>IF((F5+F62)=0,"Gross",IF(F60&lt;&gt;0,SUM(F60/(F5+F62)),0))</f>
        <v>1.511759441560766</v>
      </c>
      <c r="H60" s="75">
        <f>SUM(H10+H59)</f>
        <v>32438</v>
      </c>
      <c r="I60" s="55">
        <f>IF((H5+H62)=0,"Gross",IF(H60&lt;&gt;0,SUM(H60/(H5+H62)),0))</f>
        <v>3.4275147928994083</v>
      </c>
      <c r="J60" s="80">
        <f>SUM(J10+J59)</f>
        <v>32438</v>
      </c>
      <c r="K60" s="56">
        <f>IF((J5+J62)=0,"Gross",IF(J60&lt;&gt;0,SUM(J60/(J5+J62)),0))</f>
        <v>3.4275147928994083</v>
      </c>
      <c r="L60" s="75">
        <f>SUM(L10+L59)</f>
        <v>9793</v>
      </c>
      <c r="M60" s="55">
        <f t="shared" si="15"/>
        <v>-1.9157553513386423</v>
      </c>
      <c r="N60" s="80">
        <f>SUM(N10+N59)</f>
        <v>9793</v>
      </c>
      <c r="O60" s="56">
        <f t="shared" si="17"/>
        <v>-1.9157553513386423</v>
      </c>
      <c r="P60" s="6">
        <v>57</v>
      </c>
    </row>
    <row r="61" spans="1:16" ht="16.5" customHeight="1" thickBot="1">
      <c r="A61" s="6">
        <v>58</v>
      </c>
      <c r="B61" s="69" t="s">
        <v>64</v>
      </c>
      <c r="C61" s="20"/>
      <c r="D61" s="78">
        <f>SUM(D5-D60)</f>
        <v>-18724</v>
      </c>
      <c r="E61" s="55">
        <f>IF((D5+D62)=0,"Gross",IF(D61&lt;&gt;0,SUM(D61/(D5+D62)),0))</f>
        <v>-0.6702702702702703</v>
      </c>
      <c r="F61" s="83">
        <f>SUM(F5-F60)</f>
        <v>-18724</v>
      </c>
      <c r="G61" s="56">
        <f>IF((F5+F62)=0,"Gross",IF(F61&lt;&gt;0,SUM(F61/(F5+F62)),0))</f>
        <v>-0.6702702702702703</v>
      </c>
      <c r="H61" s="78">
        <f>SUM(H5-H60)</f>
        <v>-27363</v>
      </c>
      <c r="I61" s="55">
        <f>IF((H5+H62)=0,"Gross",IF(H61&lt;&gt;0,SUM(H61/(H5+H62)),0))</f>
        <v>-2.8912721893491122</v>
      </c>
      <c r="J61" s="83">
        <f>SUM(J5-J60)</f>
        <v>-27363</v>
      </c>
      <c r="K61" s="56">
        <f>IF((J5+J62)=0,"Gross",IF(J61&lt;&gt;0,SUM(J61/(J5+J62)),0))</f>
        <v>-2.8912721893491122</v>
      </c>
      <c r="L61" s="78">
        <f>SUM(L5-L60)</f>
        <v>8639</v>
      </c>
      <c r="M61" s="55">
        <f t="shared" si="15"/>
        <v>2.2210019190788417</v>
      </c>
      <c r="N61" s="83">
        <f>SUM(N5-N60)</f>
        <v>8639</v>
      </c>
      <c r="O61" s="56">
        <f t="shared" si="17"/>
        <v>2.2210019190788417</v>
      </c>
      <c r="P61" s="6">
        <v>58</v>
      </c>
    </row>
    <row r="62" spans="1:16" ht="16.5" customHeight="1" thickBot="1">
      <c r="A62" s="6">
        <v>59</v>
      </c>
      <c r="B62" s="71" t="s">
        <v>67</v>
      </c>
      <c r="C62" s="72"/>
      <c r="D62" s="97">
        <v>4428</v>
      </c>
      <c r="E62" s="65">
        <f>IF((D5+D62)=0,"Gross",IF(D62&lt;&gt;0,SUM(D62/(D5+D62)),0))</f>
        <v>0.1585108287095042</v>
      </c>
      <c r="F62" s="99">
        <v>4428</v>
      </c>
      <c r="G62" s="66">
        <f>IF((F5+F62)=0,"Gross",IF(F62&lt;&gt;0,SUM(F62/(F5+F62)),0))</f>
        <v>0.1585108287095042</v>
      </c>
      <c r="H62" s="97">
        <v>4389</v>
      </c>
      <c r="I62" s="65">
        <f>IF((H5+H62)=0,"Gross",IF(H62&lt;&gt;0,SUM(H62/(H5+H62)),0))</f>
        <v>0.46375739644970415</v>
      </c>
      <c r="J62" s="99">
        <v>4389</v>
      </c>
      <c r="K62" s="66">
        <f>IF((J5+J62)=0,"Gross",IF(J62&lt;&gt;0,SUM(J62/(J5+J62)),0))</f>
        <v>0.46375739644970415</v>
      </c>
      <c r="L62" s="115">
        <f>SUM(D62-H62)</f>
        <v>39</v>
      </c>
      <c r="M62" s="65">
        <f t="shared" si="15"/>
        <v>-0.3052465677402</v>
      </c>
      <c r="N62" s="116">
        <f>SUM(F62-J62)</f>
        <v>39</v>
      </c>
      <c r="O62" s="54">
        <f t="shared" si="17"/>
        <v>-0.3052465677402</v>
      </c>
      <c r="P62" s="6">
        <v>59</v>
      </c>
    </row>
    <row r="63" spans="1:16" ht="16.5" customHeight="1" thickBot="1">
      <c r="A63" s="6">
        <v>60</v>
      </c>
      <c r="B63" s="10" t="s">
        <v>65</v>
      </c>
      <c r="C63" s="74"/>
      <c r="D63" s="102">
        <v>0</v>
      </c>
      <c r="E63" s="85">
        <f>IF((D5+D62)=0,"Gross",IF(D63&lt;&gt;0,SUM(D63/(D5+D62)),0))</f>
        <v>0</v>
      </c>
      <c r="F63" s="103">
        <v>0</v>
      </c>
      <c r="G63" s="105">
        <f>IF((F5+F62)=0,"Gross",IF(F63&lt;&gt;0,SUM(F63/(F5+F62)),0))</f>
        <v>0</v>
      </c>
      <c r="H63" s="102">
        <v>0</v>
      </c>
      <c r="I63" s="100">
        <f>IF((H5+H62)=0,"Gross",IF(H63&lt;&gt;0,SUM(H63/(H5+H62)),0))</f>
        <v>0</v>
      </c>
      <c r="J63" s="104">
        <v>0</v>
      </c>
      <c r="K63" s="15">
        <f>IF((J5+J62)=0,"Gross",IF(J63&lt;&gt;0,SUM(J63/(J5+J62)),0))</f>
        <v>0</v>
      </c>
      <c r="L63" s="113">
        <f>SUM(D63-H63)</f>
        <v>0</v>
      </c>
      <c r="M63" s="85">
        <f t="shared" si="15"/>
        <v>0</v>
      </c>
      <c r="N63" s="114">
        <f>SUM(F63-J63)</f>
        <v>0</v>
      </c>
      <c r="O63" s="73">
        <f t="shared" si="17"/>
        <v>0</v>
      </c>
      <c r="P63" s="6">
        <v>60</v>
      </c>
    </row>
    <row r="64" spans="1:16" ht="16.5" customHeight="1" thickBot="1">
      <c r="A64" s="6">
        <v>61</v>
      </c>
      <c r="B64" s="27" t="s">
        <v>66</v>
      </c>
      <c r="C64" s="28"/>
      <c r="D64" s="87">
        <f>SUM(D61:D63)</f>
        <v>-14296</v>
      </c>
      <c r="E64" s="84">
        <f>IF((D5+D62)=0,"Gross",IF(D64&lt;&gt;0,SUM(D64/(D5+D62)),0))</f>
        <v>-0.511759441560766</v>
      </c>
      <c r="F64" s="86">
        <f>SUM(F61:F63)</f>
        <v>-14296</v>
      </c>
      <c r="G64" s="101">
        <f>IF((F5+F62)=0,"Gross",IF(F64&lt;&gt;0,SUM(F64/(F5+F62)),0))</f>
        <v>-0.511759441560766</v>
      </c>
      <c r="H64" s="87">
        <f>SUM(H61:H63)</f>
        <v>-22974</v>
      </c>
      <c r="I64" s="84">
        <f>IF((H5+H62)=0,"Gross",IF(H64&lt;&gt;0,SUM(H64/(H5+H62)),0))</f>
        <v>-2.4275147928994083</v>
      </c>
      <c r="J64" s="86">
        <f>SUM(J61:J63)</f>
        <v>-22974</v>
      </c>
      <c r="K64" s="70">
        <f>IF((J5+J62)=0,"Gross",IF(J64&lt;&gt;0,SUM(J64/(J5+J62)),0))</f>
        <v>-2.4275147928994083</v>
      </c>
      <c r="L64" s="87">
        <f>SUM(L61:L63)</f>
        <v>8678</v>
      </c>
      <c r="M64" s="84">
        <f t="shared" si="15"/>
        <v>1.9157553513386423</v>
      </c>
      <c r="N64" s="86">
        <f>SUM(N61:N63)</f>
        <v>8678</v>
      </c>
      <c r="O64" s="70">
        <f t="shared" si="17"/>
        <v>1.9157553513386423</v>
      </c>
      <c r="P64" s="11">
        <v>61</v>
      </c>
    </row>
  </sheetData>
  <sheetProtection/>
  <mergeCells count="4">
    <mergeCell ref="L2:O2"/>
    <mergeCell ref="D2:G2"/>
    <mergeCell ref="H2:K2"/>
    <mergeCell ref="A1:P1"/>
  </mergeCells>
  <dataValidations count="1">
    <dataValidation type="whole" allowBlank="1" showInputMessage="1" showErrorMessage="1" errorTitle="Input Error!" error="Only numeric values can be entered in this field!" sqref="D7:D9 F7:F9 D11:D19 F11:F19 H53:H57 N29:N42 D21:D27 F21:F27 L11:L19 L7:L9 D29:D42 F29:F42 L53:L57 L21:L27 D44:D51 F44:F51 N11:N19 L63 N21:N27 D53:D57 F53:F57 N7:N9 J53:J57 N44:N51 H7:H9 J7:J9 H11:H19 J11:J19 H21:H27 J21:J27 H29:H42 J29:J42 H44:H51 J44:J51 L29:L42 L44:L51 N63 N53:N57">
      <formula1>-999999999999</formula1>
      <formula2>9999999999999</formula2>
    </dataValidation>
  </dataValidations>
  <printOptions horizontalCentered="1" verticalCentered="1"/>
  <pageMargins left="0.25" right="0.25" top="0.5" bottom="0" header="0" footer="0"/>
  <pageSetup blackAndWhite="1"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2005-02-01T03:23:28Z</cp:lastPrinted>
  <dcterms:created xsi:type="dcterms:W3CDTF">2004-08-08T11:38:42Z</dcterms:created>
  <dcterms:modified xsi:type="dcterms:W3CDTF">2011-02-05T12:15:50Z</dcterms:modified>
  <cp:category/>
  <cp:version/>
  <cp:contentType/>
  <cp:contentStatus/>
</cp:coreProperties>
</file>