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465" activeTab="0"/>
  </bookViews>
  <sheets>
    <sheet name="Comments" sheetId="1" r:id="rId1"/>
    <sheet name="Tech1" sheetId="2" r:id="rId2"/>
    <sheet name="Tech2" sheetId="3" r:id="rId3"/>
  </sheets>
  <definedNames/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D9" authorId="0">
      <text>
        <r>
          <rPr>
            <b/>
            <sz val="8"/>
            <rFont val="Tahoma"/>
            <family val="0"/>
          </rPr>
          <t xml:space="preserve">CLOCK HOURS:
</t>
        </r>
        <r>
          <rPr>
            <sz val="8"/>
            <rFont val="Tahoma"/>
            <family val="2"/>
          </rPr>
          <t>Enter the total hours present: Time Card, punch-in &amp; out equals.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FLAT RATE HOURS:</t>
        </r>
        <r>
          <rPr>
            <sz val="8"/>
            <rFont val="Tahoma"/>
            <family val="0"/>
          </rPr>
          <t xml:space="preserve">
Enter total Flat Rate Hours produced on the given day.</t>
        </r>
      </text>
    </comment>
    <comment ref="F9" authorId="0">
      <text>
        <r>
          <rPr>
            <b/>
            <sz val="8"/>
            <rFont val="Tahoma"/>
            <family val="0"/>
          </rPr>
          <t>TOTAL DOLLARS:</t>
        </r>
        <r>
          <rPr>
            <sz val="8"/>
            <rFont val="Tahoma"/>
            <family val="0"/>
          </rPr>
          <t xml:space="preserve">
Enter total calculated dollars earned by technician on the given day.</t>
        </r>
      </text>
    </comment>
    <comment ref="G9" authorId="0">
      <text>
        <r>
          <rPr>
            <b/>
            <sz val="8"/>
            <rFont val="Tahoma"/>
            <family val="0"/>
          </rPr>
          <t>CUSTOMER HOURS:</t>
        </r>
        <r>
          <rPr>
            <sz val="8"/>
            <rFont val="Tahoma"/>
            <family val="0"/>
          </rPr>
          <t xml:space="preserve">
Enter total Customer Pay Hours flagged.</t>
        </r>
      </text>
    </comment>
    <comment ref="H9" authorId="0">
      <text>
        <r>
          <rPr>
            <b/>
            <sz val="8"/>
            <rFont val="Tahoma"/>
            <family val="0"/>
          </rPr>
          <t>WARRANTY HOURS:</t>
        </r>
        <r>
          <rPr>
            <sz val="8"/>
            <rFont val="Tahoma"/>
            <family val="0"/>
          </rPr>
          <t xml:space="preserve">
Enter total Warranty hours flagged.</t>
        </r>
      </text>
    </comment>
    <comment ref="I9" authorId="0">
      <text>
        <r>
          <rPr>
            <b/>
            <sz val="8"/>
            <rFont val="Tahoma"/>
            <family val="0"/>
          </rPr>
          <t xml:space="preserve">INTERNAL HOURS:
</t>
        </r>
        <r>
          <rPr>
            <sz val="8"/>
            <rFont val="Tahoma"/>
            <family val="2"/>
          </rPr>
          <t>Enter total Internal Hours flagged.</t>
        </r>
      </text>
    </comment>
    <comment ref="J9" authorId="0">
      <text>
        <r>
          <rPr>
            <b/>
            <sz val="8"/>
            <rFont val="Tahoma"/>
            <family val="0"/>
          </rPr>
          <t>FIXED $ HOURS: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Enter total time flagged, which a flat $ amount is paid. e.g. If for a vehicle inspection you flag, .50 hours and pay a flat $ 7.00. You would enter FIXED $ HOURS AS .50 &amp; FIXED DOLLARS INCENTIVE AS $ 7.00</t>
        </r>
      </text>
    </comment>
    <comment ref="K9" authorId="0">
      <text>
        <r>
          <rPr>
            <b/>
            <sz val="8"/>
            <rFont val="Tahoma"/>
            <family val="0"/>
          </rPr>
          <t>FIXED $ INCENTIVE: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Enter total DOLLAR amount due, which a flat $ hour is paid.</t>
        </r>
      </text>
    </comment>
    <comment ref="L9" authorId="0">
      <text>
        <r>
          <rPr>
            <b/>
            <sz val="8"/>
            <rFont val="Tahoma"/>
            <family val="0"/>
          </rPr>
          <t>VARIANCES:</t>
        </r>
        <r>
          <rPr>
            <sz val="8"/>
            <rFont val="Tahoma"/>
            <family val="0"/>
          </rPr>
          <t xml:space="preserve">
If Time or Dollars amount</t>
        </r>
        <r>
          <rPr>
            <b/>
            <sz val="8"/>
            <rFont val="Tahoma"/>
            <family val="2"/>
          </rPr>
          <t xml:space="preserve"> DON'T</t>
        </r>
        <r>
          <rPr>
            <sz val="8"/>
            <rFont val="Tahoma"/>
            <family val="0"/>
          </rPr>
          <t xml:space="preserve"> balance, ERROR value is displayed.</t>
        </r>
      </text>
    </comment>
    <comment ref="N9" authorId="0">
      <text>
        <r>
          <rPr>
            <sz val="8"/>
            <rFont val="Tahoma"/>
            <family val="0"/>
          </rPr>
          <t>A</t>
        </r>
        <r>
          <rPr>
            <b/>
            <sz val="8"/>
            <rFont val="Tahoma"/>
            <family val="2"/>
          </rPr>
          <t xml:space="preserve"> "?"</t>
        </r>
        <r>
          <rPr>
            <sz val="8"/>
            <rFont val="Tahoma"/>
            <family val="0"/>
          </rPr>
          <t xml:space="preserve"> mark will appear if Efficiency Rating % is Less than your Standardized Rate assigned to this Technician.</t>
        </r>
      </text>
    </comment>
    <comment ref="R9" authorId="0">
      <text>
        <r>
          <rPr>
            <b/>
            <sz val="8"/>
            <rFont val="Tahoma"/>
            <family val="0"/>
          </rPr>
          <t xml:space="preserve">ABSENTEE HOURS:
</t>
        </r>
        <r>
          <rPr>
            <sz val="8"/>
            <rFont val="Tahoma"/>
            <family val="0"/>
          </rPr>
          <t>Enter # of hours to be paid, which will be multiplied against selected absentee pay Rate 1 or 2.</t>
        </r>
      </text>
    </comment>
    <comment ref="S9" authorId="0">
      <text>
        <r>
          <rPr>
            <b/>
            <sz val="8"/>
            <rFont val="Tahoma"/>
            <family val="0"/>
          </rPr>
          <t xml:space="preserve">RATE 1: </t>
        </r>
        <r>
          <rPr>
            <sz val="8"/>
            <rFont val="Tahoma"/>
            <family val="0"/>
          </rPr>
          <t xml:space="preserve">Enter a valid value, to generated a calculated value using Rate 1.
                     </t>
        </r>
        <r>
          <rPr>
            <b/>
            <sz val="8"/>
            <rFont val="Tahoma"/>
            <family val="2"/>
          </rPr>
          <t xml:space="preserve"> V</t>
        </r>
        <r>
          <rPr>
            <sz val="8"/>
            <rFont val="Tahoma"/>
            <family val="0"/>
          </rPr>
          <t xml:space="preserve">-Vacation day    </t>
        </r>
        <r>
          <rPr>
            <b/>
            <sz val="8"/>
            <rFont val="Tahoma"/>
            <family val="2"/>
          </rPr>
          <t xml:space="preserve"> S</t>
        </r>
        <r>
          <rPr>
            <sz val="8"/>
            <rFont val="Tahoma"/>
            <family val="0"/>
          </rPr>
          <t xml:space="preserve">-Sick day
                     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0"/>
          </rPr>
          <t xml:space="preserve">-Personal day    </t>
        </r>
        <r>
          <rPr>
            <b/>
            <sz val="8"/>
            <rFont val="Tahoma"/>
            <family val="2"/>
          </rPr>
          <t xml:space="preserve"> H</t>
        </r>
        <r>
          <rPr>
            <sz val="8"/>
            <rFont val="Tahoma"/>
            <family val="0"/>
          </rPr>
          <t xml:space="preserve">-Misc. Roving Holiday (default)
</t>
        </r>
      </text>
    </comment>
    <comment ref="T9" authorId="0">
      <text>
        <r>
          <rPr>
            <b/>
            <sz val="8"/>
            <rFont val="Tahoma"/>
            <family val="0"/>
          </rPr>
          <t xml:space="preserve">RATE 2: </t>
        </r>
        <r>
          <rPr>
            <sz val="8"/>
            <rFont val="Tahoma"/>
            <family val="0"/>
          </rPr>
          <t xml:space="preserve">Enter a valid value, to generated a calculated value using Rate 1.
                     </t>
        </r>
        <r>
          <rPr>
            <b/>
            <sz val="8"/>
            <rFont val="Tahoma"/>
            <family val="2"/>
          </rPr>
          <t xml:space="preserve"> V</t>
        </r>
        <r>
          <rPr>
            <sz val="8"/>
            <rFont val="Tahoma"/>
            <family val="0"/>
          </rPr>
          <t xml:space="preserve">-Vacation day    </t>
        </r>
        <r>
          <rPr>
            <b/>
            <sz val="8"/>
            <rFont val="Tahoma"/>
            <family val="2"/>
          </rPr>
          <t xml:space="preserve"> S</t>
        </r>
        <r>
          <rPr>
            <sz val="8"/>
            <rFont val="Tahoma"/>
            <family val="0"/>
          </rPr>
          <t xml:space="preserve">-Sick day
                     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0"/>
          </rPr>
          <t xml:space="preserve">-Personal day    </t>
        </r>
        <r>
          <rPr>
            <b/>
            <sz val="8"/>
            <rFont val="Tahoma"/>
            <family val="2"/>
          </rPr>
          <t xml:space="preserve"> H</t>
        </r>
        <r>
          <rPr>
            <sz val="8"/>
            <rFont val="Tahoma"/>
            <family val="0"/>
          </rPr>
          <t xml:space="preserve">-Misc. Roving Holiday (default)
</t>
        </r>
      </text>
    </comment>
    <comment ref="B9" authorId="0">
      <text>
        <r>
          <rPr>
            <b/>
            <sz val="8"/>
            <rFont val="Tahoma"/>
            <family val="0"/>
          </rPr>
          <t>PAY WEEK DAY:</t>
        </r>
        <r>
          <rPr>
            <sz val="8"/>
            <rFont val="Tahoma"/>
            <family val="0"/>
          </rPr>
          <t xml:space="preserve">
For ease of calculating &amp; comparing technician weekly pay to productivity. Enter day's  within a pay week.
e.g. Pay week being Wed-Tues, Day 1 = Wednesday</t>
        </r>
      </text>
    </comment>
    <comment ref="A9" authorId="0">
      <text>
        <r>
          <rPr>
            <b/>
            <sz val="8"/>
            <rFont val="Tahoma"/>
            <family val="0"/>
          </rPr>
          <t>MONTH I.D.:</t>
        </r>
        <r>
          <rPr>
            <sz val="8"/>
            <rFont val="Tahoma"/>
            <family val="0"/>
          </rPr>
          <t xml:space="preserve">
Use Date # to identify the </t>
        </r>
        <r>
          <rPr>
            <b/>
            <sz val="8"/>
            <rFont val="Tahoma"/>
            <family val="2"/>
          </rPr>
          <t>beginning</t>
        </r>
        <r>
          <rPr>
            <sz val="8"/>
            <rFont val="Tahoma"/>
            <family val="0"/>
          </rPr>
          <t xml:space="preserve"> &amp;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0"/>
          </rPr>
          <t xml:space="preserve"> of the month to produce monthly summary totals. Input start &amp; ending day #'s in cells on top right-hand corner of worksheet.</t>
        </r>
      </text>
    </comment>
    <comment ref="C5" authorId="0">
      <text>
        <r>
          <rPr>
            <b/>
            <sz val="8"/>
            <rFont val="Tahoma"/>
            <family val="0"/>
          </rPr>
          <t xml:space="preserve">EFFICIENCY STANDARD:
</t>
        </r>
        <r>
          <rPr>
            <sz val="8"/>
            <rFont val="Tahoma"/>
            <family val="2"/>
          </rPr>
          <t xml:space="preserve">Enter the % rate for comparison to their individual Efficiency Rate. 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b/>
            <sz val="8"/>
            <rFont val="Tahoma"/>
            <family val="0"/>
          </rPr>
          <t>START &amp; END DATE:</t>
        </r>
        <r>
          <rPr>
            <sz val="8"/>
            <rFont val="Tahoma"/>
            <family val="2"/>
          </rPr>
          <t xml:space="preserve"> Input the Date # of the left-side of worksheet to identify the beginning &amp; ending days of the month.  Use date #'s NOT row #.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9" authorId="0">
      <text>
        <r>
          <rPr>
            <b/>
            <sz val="8"/>
            <rFont val="Tahoma"/>
            <family val="0"/>
          </rPr>
          <t xml:space="preserve">CLOCK HOURS:
</t>
        </r>
        <r>
          <rPr>
            <sz val="8"/>
            <rFont val="Tahoma"/>
            <family val="2"/>
          </rPr>
          <t>Enter the total hours present: Time Card, punch-in &amp; out equals.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FLAT RATE HOURS:</t>
        </r>
        <r>
          <rPr>
            <sz val="8"/>
            <rFont val="Tahoma"/>
            <family val="0"/>
          </rPr>
          <t xml:space="preserve">
Enter total Flat Rate Hours produced on the given day.</t>
        </r>
      </text>
    </comment>
    <comment ref="F9" authorId="0">
      <text>
        <r>
          <rPr>
            <b/>
            <sz val="8"/>
            <rFont val="Tahoma"/>
            <family val="0"/>
          </rPr>
          <t>TOTAL DOLLARS:</t>
        </r>
        <r>
          <rPr>
            <sz val="8"/>
            <rFont val="Tahoma"/>
            <family val="0"/>
          </rPr>
          <t xml:space="preserve">
Enter total calculated dollars earned by technician on the given day.</t>
        </r>
      </text>
    </comment>
    <comment ref="G9" authorId="0">
      <text>
        <r>
          <rPr>
            <b/>
            <sz val="8"/>
            <rFont val="Tahoma"/>
            <family val="0"/>
          </rPr>
          <t>CUSTOMER HOURS:</t>
        </r>
        <r>
          <rPr>
            <sz val="8"/>
            <rFont val="Tahoma"/>
            <family val="0"/>
          </rPr>
          <t xml:space="preserve">
Enter total Customer Pay Hours flagged.</t>
        </r>
      </text>
    </comment>
    <comment ref="H9" authorId="0">
      <text>
        <r>
          <rPr>
            <b/>
            <sz val="8"/>
            <rFont val="Tahoma"/>
            <family val="0"/>
          </rPr>
          <t>WARRANTY HOURS:</t>
        </r>
        <r>
          <rPr>
            <sz val="8"/>
            <rFont val="Tahoma"/>
            <family val="0"/>
          </rPr>
          <t xml:space="preserve">
Enter total Warranty hours flagged.</t>
        </r>
      </text>
    </comment>
    <comment ref="I9" authorId="0">
      <text>
        <r>
          <rPr>
            <b/>
            <sz val="8"/>
            <rFont val="Tahoma"/>
            <family val="0"/>
          </rPr>
          <t xml:space="preserve">INTERNAL HOURS:
</t>
        </r>
        <r>
          <rPr>
            <sz val="8"/>
            <rFont val="Tahoma"/>
            <family val="2"/>
          </rPr>
          <t>Enter total Internal Hours flagged.</t>
        </r>
      </text>
    </comment>
    <comment ref="J9" authorId="0">
      <text>
        <r>
          <rPr>
            <b/>
            <sz val="8"/>
            <rFont val="Tahoma"/>
            <family val="0"/>
          </rPr>
          <t>FIXED $ HOURS: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Enter total time flagged, which a flat $ amount is paid. e.g. If for a vehicle inspection you flag, .50 hours and pay a flat $ 7.00. You would enter FIXED $ HOURS AS .50 &amp; FIXED DOLLARS INCENTIVE AS $ 7.00</t>
        </r>
      </text>
    </comment>
    <comment ref="K9" authorId="0">
      <text>
        <r>
          <rPr>
            <b/>
            <sz val="8"/>
            <rFont val="Tahoma"/>
            <family val="0"/>
          </rPr>
          <t>FIXED $ INCENTIVE: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Enter total DOLLAR amount due, which a flat $ hour is paid.</t>
        </r>
      </text>
    </comment>
    <comment ref="L9" authorId="0">
      <text>
        <r>
          <rPr>
            <b/>
            <sz val="8"/>
            <rFont val="Tahoma"/>
            <family val="0"/>
          </rPr>
          <t>VARIANCES:</t>
        </r>
        <r>
          <rPr>
            <sz val="8"/>
            <rFont val="Tahoma"/>
            <family val="0"/>
          </rPr>
          <t xml:space="preserve">
If Time or Dollars amount</t>
        </r>
        <r>
          <rPr>
            <b/>
            <sz val="8"/>
            <rFont val="Tahoma"/>
            <family val="2"/>
          </rPr>
          <t xml:space="preserve"> DON'T</t>
        </r>
        <r>
          <rPr>
            <sz val="8"/>
            <rFont val="Tahoma"/>
            <family val="0"/>
          </rPr>
          <t xml:space="preserve"> balance, ERROR value is displayed.</t>
        </r>
      </text>
    </comment>
    <comment ref="N9" authorId="0">
      <text>
        <r>
          <rPr>
            <sz val="8"/>
            <rFont val="Tahoma"/>
            <family val="0"/>
          </rPr>
          <t>A</t>
        </r>
        <r>
          <rPr>
            <b/>
            <sz val="8"/>
            <rFont val="Tahoma"/>
            <family val="2"/>
          </rPr>
          <t xml:space="preserve"> "?"</t>
        </r>
        <r>
          <rPr>
            <sz val="8"/>
            <rFont val="Tahoma"/>
            <family val="0"/>
          </rPr>
          <t xml:space="preserve"> mark will appear if Efficiency Rating % is Less than your Standardized Rate assigned to this Technician.</t>
        </r>
      </text>
    </comment>
    <comment ref="R9" authorId="0">
      <text>
        <r>
          <rPr>
            <b/>
            <sz val="8"/>
            <rFont val="Tahoma"/>
            <family val="0"/>
          </rPr>
          <t xml:space="preserve">ABSENTEE HOURS:
</t>
        </r>
        <r>
          <rPr>
            <sz val="8"/>
            <rFont val="Tahoma"/>
            <family val="0"/>
          </rPr>
          <t>Enter # of hours to be paid, which will be multiplied against selected absentee pay Rate 1 or 2.</t>
        </r>
      </text>
    </comment>
    <comment ref="S9" authorId="0">
      <text>
        <r>
          <rPr>
            <b/>
            <sz val="8"/>
            <rFont val="Tahoma"/>
            <family val="0"/>
          </rPr>
          <t xml:space="preserve">RATE 1: </t>
        </r>
        <r>
          <rPr>
            <sz val="8"/>
            <rFont val="Tahoma"/>
            <family val="0"/>
          </rPr>
          <t xml:space="preserve">Enter a valid value, to generated a calculated value using Rate 1.
                     </t>
        </r>
        <r>
          <rPr>
            <b/>
            <sz val="8"/>
            <rFont val="Tahoma"/>
            <family val="2"/>
          </rPr>
          <t xml:space="preserve"> V</t>
        </r>
        <r>
          <rPr>
            <sz val="8"/>
            <rFont val="Tahoma"/>
            <family val="0"/>
          </rPr>
          <t xml:space="preserve">-Vacation day    </t>
        </r>
        <r>
          <rPr>
            <b/>
            <sz val="8"/>
            <rFont val="Tahoma"/>
            <family val="2"/>
          </rPr>
          <t xml:space="preserve"> S</t>
        </r>
        <r>
          <rPr>
            <sz val="8"/>
            <rFont val="Tahoma"/>
            <family val="0"/>
          </rPr>
          <t xml:space="preserve">-Sick day
                     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0"/>
          </rPr>
          <t xml:space="preserve">-Personal day    </t>
        </r>
        <r>
          <rPr>
            <b/>
            <sz val="8"/>
            <rFont val="Tahoma"/>
            <family val="2"/>
          </rPr>
          <t xml:space="preserve"> H</t>
        </r>
        <r>
          <rPr>
            <sz val="8"/>
            <rFont val="Tahoma"/>
            <family val="0"/>
          </rPr>
          <t xml:space="preserve">-Misc. Roving Holiday (default)
</t>
        </r>
      </text>
    </comment>
    <comment ref="T9" authorId="0">
      <text>
        <r>
          <rPr>
            <b/>
            <sz val="8"/>
            <rFont val="Tahoma"/>
            <family val="0"/>
          </rPr>
          <t xml:space="preserve">RATE 2: </t>
        </r>
        <r>
          <rPr>
            <sz val="8"/>
            <rFont val="Tahoma"/>
            <family val="0"/>
          </rPr>
          <t xml:space="preserve">Enter a valid value, to generated a calculated value using Rate 1.
                     </t>
        </r>
        <r>
          <rPr>
            <b/>
            <sz val="8"/>
            <rFont val="Tahoma"/>
            <family val="2"/>
          </rPr>
          <t xml:space="preserve"> V</t>
        </r>
        <r>
          <rPr>
            <sz val="8"/>
            <rFont val="Tahoma"/>
            <family val="0"/>
          </rPr>
          <t xml:space="preserve">-Vacation day    </t>
        </r>
        <r>
          <rPr>
            <b/>
            <sz val="8"/>
            <rFont val="Tahoma"/>
            <family val="2"/>
          </rPr>
          <t xml:space="preserve"> S</t>
        </r>
        <r>
          <rPr>
            <sz val="8"/>
            <rFont val="Tahoma"/>
            <family val="0"/>
          </rPr>
          <t xml:space="preserve">-Sick day
                     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0"/>
          </rPr>
          <t xml:space="preserve">-Personal day    </t>
        </r>
        <r>
          <rPr>
            <b/>
            <sz val="8"/>
            <rFont val="Tahoma"/>
            <family val="2"/>
          </rPr>
          <t xml:space="preserve"> H</t>
        </r>
        <r>
          <rPr>
            <sz val="8"/>
            <rFont val="Tahoma"/>
            <family val="0"/>
          </rPr>
          <t xml:space="preserve">-Misc. Roving Holiday (default)
</t>
        </r>
      </text>
    </comment>
    <comment ref="B9" authorId="0">
      <text>
        <r>
          <rPr>
            <b/>
            <sz val="8"/>
            <rFont val="Tahoma"/>
            <family val="0"/>
          </rPr>
          <t>PAY WEEK DAY:</t>
        </r>
        <r>
          <rPr>
            <sz val="8"/>
            <rFont val="Tahoma"/>
            <family val="0"/>
          </rPr>
          <t xml:space="preserve">
For ease of calculating &amp; comparing technician weekly pay to productivity. Enter day's  within a pay week.
e.g. Pay week being Wed-Tues, Day 1 = Wednesday</t>
        </r>
      </text>
    </comment>
    <comment ref="A9" authorId="0">
      <text>
        <r>
          <rPr>
            <b/>
            <sz val="8"/>
            <rFont val="Tahoma"/>
            <family val="0"/>
          </rPr>
          <t>MONTH I.D.:</t>
        </r>
        <r>
          <rPr>
            <sz val="8"/>
            <rFont val="Tahoma"/>
            <family val="0"/>
          </rPr>
          <t xml:space="preserve">
Use Date # to identify the </t>
        </r>
        <r>
          <rPr>
            <b/>
            <sz val="8"/>
            <rFont val="Tahoma"/>
            <family val="2"/>
          </rPr>
          <t>beginning</t>
        </r>
        <r>
          <rPr>
            <sz val="8"/>
            <rFont val="Tahoma"/>
            <family val="0"/>
          </rPr>
          <t xml:space="preserve"> &amp;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0"/>
          </rPr>
          <t xml:space="preserve"> of the month to produce monthly summary totals. Input start &amp; ending day #'s in cells on top right-hand corner of worksheet.</t>
        </r>
      </text>
    </comment>
    <comment ref="C5" authorId="0">
      <text>
        <r>
          <rPr>
            <b/>
            <sz val="8"/>
            <rFont val="Tahoma"/>
            <family val="0"/>
          </rPr>
          <t xml:space="preserve">EFFICIENCY STANDARD:
</t>
        </r>
        <r>
          <rPr>
            <sz val="8"/>
            <rFont val="Tahoma"/>
            <family val="2"/>
          </rPr>
          <t xml:space="preserve">Enter the % rate for comparison to their individual Efficiency Rate. 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b/>
            <sz val="8"/>
            <rFont val="Tahoma"/>
            <family val="0"/>
          </rPr>
          <t>START &amp; END DATE:</t>
        </r>
        <r>
          <rPr>
            <sz val="8"/>
            <rFont val="Tahoma"/>
            <family val="2"/>
          </rPr>
          <t xml:space="preserve"> Input the Date # of the left-side of worksheet to identify the beginning &amp; ending days of the month.  Use date #'s NOT row #.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<sst xmlns="http://schemas.openxmlformats.org/spreadsheetml/2006/main" count="258" uniqueCount="93">
  <si>
    <t>PRODUCTIVITY REPORT</t>
  </si>
  <si>
    <t>MONTH:</t>
  </si>
  <si>
    <t>TECHNICIAN EFFICIENCY &amp; STANDARDS</t>
  </si>
  <si>
    <t>EFFICIENCY STANDARD</t>
  </si>
  <si>
    <t>CUSTOMER</t>
  </si>
  <si>
    <t>ABSENTEE - RATE 1</t>
  </si>
  <si>
    <t>MONTH-TO-DATE AVG</t>
  </si>
  <si>
    <t>WARRANTY</t>
  </si>
  <si>
    <t>ABSENTEE - RATE 2</t>
  </si>
  <si>
    <t>INTERNAL</t>
  </si>
  <si>
    <t>MEASURED EFFICIENCY</t>
  </si>
  <si>
    <t>GUARANTEE</t>
  </si>
  <si>
    <t>DATE</t>
  </si>
  <si>
    <t>TOTAL CLOCK HOURS</t>
  </si>
  <si>
    <t>FLAT RATE HOURS</t>
  </si>
  <si>
    <t>TOTAL DOLLARS</t>
  </si>
  <si>
    <t>CUSTOMER HOURS</t>
  </si>
  <si>
    <t>WARRANTY HOURS</t>
  </si>
  <si>
    <t>INTERNAL HOURS</t>
  </si>
  <si>
    <t>FIXED $ HOURS</t>
  </si>
  <si>
    <t>FIXED $ INCENTIVE</t>
  </si>
  <si>
    <t>VARIANCES          TIME      $ VALUE</t>
  </si>
  <si>
    <t>EFFICIENCY RATING</t>
  </si>
  <si>
    <t>GUARANTEE VARIABLE</t>
  </si>
  <si>
    <t>ABSENTEE HOURS</t>
  </si>
  <si>
    <t>RATE 1</t>
  </si>
  <si>
    <t>RATE 2</t>
  </si>
  <si>
    <t>ABSENTEE PAY</t>
  </si>
  <si>
    <t>INCENTIVE PAY</t>
  </si>
  <si>
    <t>GUARANTEE PAY</t>
  </si>
  <si>
    <t>TOTAL PAY</t>
  </si>
  <si>
    <t>LOCKED PAY SCALES</t>
  </si>
  <si>
    <t>LOCKED</t>
  </si>
  <si>
    <t>N</t>
  </si>
  <si>
    <t>MONTH-TO-DATE ACTIVITY SUMMARY</t>
  </si>
  <si>
    <t>WEEK 1</t>
  </si>
  <si>
    <t>WEEK 2</t>
  </si>
  <si>
    <t>WEEK 3</t>
  </si>
  <si>
    <t>WEEK 4</t>
  </si>
  <si>
    <t>WEEK 5</t>
  </si>
  <si>
    <t>GRAND TOTAL</t>
  </si>
  <si>
    <t>Tom, Smith</t>
  </si>
  <si>
    <t>PAY WEEK DAY</t>
  </si>
  <si>
    <t>WEDNESDAY</t>
  </si>
  <si>
    <t>THURSDAY</t>
  </si>
  <si>
    <t>FRIDAY</t>
  </si>
  <si>
    <t>SATURDAY</t>
  </si>
  <si>
    <t>SUNDAY</t>
  </si>
  <si>
    <t>MONDAY</t>
  </si>
  <si>
    <t>TUESDAY</t>
  </si>
  <si>
    <t>WEEK 6</t>
  </si>
  <si>
    <t>PAY RATE SCALE SUMMARY &amp; MONTH IDENTIFIERS</t>
  </si>
  <si>
    <t>WEEK 1 TOTALS</t>
  </si>
  <si>
    <t>WEEK 2 TOTALS</t>
  </si>
  <si>
    <t>WEEK 3 TOTALS</t>
  </si>
  <si>
    <t>WEEK 4 TOTALS</t>
  </si>
  <si>
    <t>WEEK 5 TOTALS</t>
  </si>
  <si>
    <t>WEEK 6 TOTALS</t>
  </si>
  <si>
    <t>START DATE #</t>
  </si>
  <si>
    <t>END DATE #</t>
  </si>
  <si>
    <t>DATE #</t>
  </si>
  <si>
    <t>TECHNICIAN PRODUCTIVITY REPORT</t>
  </si>
  <si>
    <t>This template was designed to assist the Fixed Operations, Service, and Payroll Managers.</t>
  </si>
  <si>
    <t>The overall intention is to help manage technician flat rate time, productivity, and guarantee.</t>
  </si>
  <si>
    <t>The attached templates will assist in the preparation of payroll &amp; if properly utilized will prevent</t>
  </si>
  <si>
    <t>discrepancy within W-I-P if compared to your DMS systems totals prior to issuing payroll. You must also</t>
  </si>
  <si>
    <t>eliminate the back flagging of time.</t>
  </si>
  <si>
    <t>(Meaning once Payroll is issued you can't adjust time within that pay week, adjust in following week)</t>
  </si>
  <si>
    <t>You may obtain this data within the R &amp; R system by utilizing report 3618, obtain 4.</t>
  </si>
  <si>
    <t>(Start and finish dates are your pay week.)</t>
  </si>
  <si>
    <t>Feeling uncomfortable with W-I-P, re-run DMS report at end of month, and compare to</t>
  </si>
  <si>
    <t>Technician Month-End Summary totals.</t>
  </si>
  <si>
    <t>These worksheets will  simplify the use of statistical data &amp; formulas, to the point that clerical support</t>
  </si>
  <si>
    <t>can easy maintain them.</t>
  </si>
  <si>
    <r>
      <t>HOW IT WORKS,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Simply on the following Worksheets:</t>
    </r>
  </si>
  <si>
    <t>Follow the create worksheet procedures below, one for each technician.</t>
  </si>
  <si>
    <t>Then, Simply follow direction provided by many comment boxes.</t>
  </si>
  <si>
    <t>Enter data only into "YELLOW" cells or use Dropdowns to select data.</t>
  </si>
  <si>
    <t>NEED ADDITIONAL TECHNICIAN WORKSHEETS ?</t>
  </si>
  <si>
    <t>You can create an endless amount of technician Sheets, Simply by:</t>
  </si>
  <si>
    <t>Right Click on Sheet Tab.</t>
  </si>
  <si>
    <t>Select "Move or Copy".</t>
  </si>
  <si>
    <t>Click on "Create an Copy" box.</t>
  </si>
  <si>
    <t>Then Click "OK"</t>
  </si>
  <si>
    <t>You may than rename your worksheet, Simply by:</t>
  </si>
  <si>
    <t>Select "Rename".</t>
  </si>
  <si>
    <t>Then type new name in highlighted tab area. (Technician Name or #)</t>
  </si>
  <si>
    <t>Worksheets are protected: Without passwords</t>
  </si>
  <si>
    <t>Worksheet contains NO Macros.</t>
  </si>
  <si>
    <t>Feeling creative, create an additional worksheet to summarize Month-To-Date totals.</t>
  </si>
  <si>
    <r>
      <t>Final Note:</t>
    </r>
    <r>
      <rPr>
        <b/>
        <sz val="10"/>
        <rFont val="Arial"/>
        <family val="0"/>
      </rPr>
      <t xml:space="preserve"> Remember your Feedback and Evaluation of this template is important to us.</t>
    </r>
  </si>
  <si>
    <t>E-mail us with your comments</t>
  </si>
  <si>
    <t>Creation Date:03/2005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</si>
</sst>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.0%"/>
    <numFmt numFmtId="166" formatCode="[$-409]d\-mmm;@"/>
    <numFmt numFmtId="167" formatCode="0.0"/>
    <numFmt numFmtId="168" formatCode="0_);\(0\)"/>
    <numFmt numFmtId="169" formatCode="_(&quot;$&quot;* #,##0.0_);_(&quot;$&quot;* \(#,##0.0\);_(&quot;$&quot;* &quot;-&quot;?_);_(@_)"/>
    <numFmt numFmtId="170" formatCode="[$-409]dddd\,\ mmmm\ dd\,\ yyyy"/>
  </numFmts>
  <fonts count="16">
    <font>
      <sz val="10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i/>
      <sz val="11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37" fontId="2" fillId="2" borderId="0" xfId="0" applyNumberFormat="1" applyFont="1" applyFill="1" applyAlignment="1" applyProtection="1">
      <alignment horizontal="center"/>
      <protection hidden="1"/>
    </xf>
    <xf numFmtId="165" fontId="5" fillId="3" borderId="1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 indent="1"/>
      <protection hidden="1"/>
    </xf>
    <xf numFmtId="167" fontId="6" fillId="4" borderId="2" xfId="0" applyNumberFormat="1" applyFont="1" applyFill="1" applyBorder="1" applyAlignment="1" applyProtection="1">
      <alignment/>
      <protection locked="0"/>
    </xf>
    <xf numFmtId="167" fontId="6" fillId="4" borderId="3" xfId="0" applyNumberFormat="1" applyFont="1" applyFill="1" applyBorder="1" applyAlignment="1" applyProtection="1">
      <alignment/>
      <protection locked="0"/>
    </xf>
    <xf numFmtId="44" fontId="6" fillId="4" borderId="3" xfId="0" applyNumberFormat="1" applyFont="1" applyFill="1" applyBorder="1" applyAlignment="1" applyProtection="1">
      <alignment/>
      <protection locked="0"/>
    </xf>
    <xf numFmtId="44" fontId="6" fillId="4" borderId="4" xfId="0" applyNumberFormat="1" applyFont="1" applyFill="1" applyBorder="1" applyAlignment="1" applyProtection="1">
      <alignment/>
      <protection locked="0"/>
    </xf>
    <xf numFmtId="2" fontId="7" fillId="2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165" fontId="6" fillId="5" borderId="5" xfId="0" applyNumberFormat="1" applyFont="1" applyFill="1" applyBorder="1" applyAlignment="1" applyProtection="1">
      <alignment horizontal="right" indent="1"/>
      <protection hidden="1"/>
    </xf>
    <xf numFmtId="44" fontId="6" fillId="5" borderId="6" xfId="0" applyNumberFormat="1" applyFont="1" applyFill="1" applyBorder="1" applyAlignment="1" applyProtection="1">
      <alignment/>
      <protection hidden="1"/>
    </xf>
    <xf numFmtId="0" fontId="6" fillId="4" borderId="3" xfId="0" applyNumberFormat="1" applyFont="1" applyFill="1" applyBorder="1" applyAlignment="1" applyProtection="1">
      <alignment horizontal="center"/>
      <protection locked="0"/>
    </xf>
    <xf numFmtId="44" fontId="6" fillId="3" borderId="7" xfId="0" applyNumberFormat="1" applyFont="1" applyFill="1" applyBorder="1" applyAlignment="1" applyProtection="1">
      <alignment/>
      <protection hidden="1"/>
    </xf>
    <xf numFmtId="44" fontId="6" fillId="6" borderId="2" xfId="0" applyNumberFormat="1" applyFont="1" applyFill="1" applyBorder="1" applyAlignment="1" applyProtection="1">
      <alignment/>
      <protection hidden="1"/>
    </xf>
    <xf numFmtId="44" fontId="6" fillId="6" borderId="3" xfId="0" applyNumberFormat="1" applyFont="1" applyFill="1" applyBorder="1" applyAlignment="1" applyProtection="1">
      <alignment/>
      <protection hidden="1"/>
    </xf>
    <xf numFmtId="44" fontId="6" fillId="3" borderId="4" xfId="0" applyNumberFormat="1" applyFont="1" applyFill="1" applyBorder="1" applyAlignment="1" applyProtection="1">
      <alignment/>
      <protection hidden="1"/>
    </xf>
    <xf numFmtId="167" fontId="6" fillId="4" borderId="8" xfId="0" applyNumberFormat="1" applyFont="1" applyFill="1" applyBorder="1" applyAlignment="1" applyProtection="1">
      <alignment/>
      <protection locked="0"/>
    </xf>
    <xf numFmtId="167" fontId="6" fillId="4" borderId="1" xfId="0" applyNumberFormat="1" applyFont="1" applyFill="1" applyBorder="1" applyAlignment="1" applyProtection="1">
      <alignment/>
      <protection locked="0"/>
    </xf>
    <xf numFmtId="44" fontId="6" fillId="4" borderId="1" xfId="0" applyNumberFormat="1" applyFont="1" applyFill="1" applyBorder="1" applyAlignment="1" applyProtection="1">
      <alignment/>
      <protection locked="0"/>
    </xf>
    <xf numFmtId="44" fontId="6" fillId="4" borderId="9" xfId="0" applyNumberFormat="1" applyFont="1" applyFill="1" applyBorder="1" applyAlignment="1" applyProtection="1">
      <alignment/>
      <protection locked="0"/>
    </xf>
    <xf numFmtId="165" fontId="6" fillId="5" borderId="10" xfId="0" applyNumberFormat="1" applyFont="1" applyFill="1" applyBorder="1" applyAlignment="1" applyProtection="1">
      <alignment horizontal="right" indent="1"/>
      <protection hidden="1"/>
    </xf>
    <xf numFmtId="44" fontId="6" fillId="5" borderId="11" xfId="0" applyNumberFormat="1" applyFont="1" applyFill="1" applyBorder="1" applyAlignment="1" applyProtection="1">
      <alignment/>
      <protection hidden="1"/>
    </xf>
    <xf numFmtId="0" fontId="6" fillId="4" borderId="1" xfId="0" applyNumberFormat="1" applyFont="1" applyFill="1" applyBorder="1" applyAlignment="1" applyProtection="1">
      <alignment horizontal="center"/>
      <protection locked="0"/>
    </xf>
    <xf numFmtId="44" fontId="6" fillId="3" borderId="9" xfId="0" applyNumberFormat="1" applyFont="1" applyFill="1" applyBorder="1" applyAlignment="1" applyProtection="1">
      <alignment/>
      <protection hidden="1"/>
    </xf>
    <xf numFmtId="44" fontId="6" fillId="6" borderId="8" xfId="0" applyNumberFormat="1" applyFont="1" applyFill="1" applyBorder="1" applyAlignment="1" applyProtection="1">
      <alignment/>
      <protection hidden="1"/>
    </xf>
    <xf numFmtId="44" fontId="6" fillId="6" borderId="1" xfId="0" applyNumberFormat="1" applyFont="1" applyFill="1" applyBorder="1" applyAlignment="1" applyProtection="1">
      <alignment/>
      <protection hidden="1"/>
    </xf>
    <xf numFmtId="167" fontId="6" fillId="4" borderId="12" xfId="0" applyNumberFormat="1" applyFont="1" applyFill="1" applyBorder="1" applyAlignment="1" applyProtection="1">
      <alignment/>
      <protection locked="0"/>
    </xf>
    <xf numFmtId="167" fontId="6" fillId="4" borderId="13" xfId="0" applyNumberFormat="1" applyFont="1" applyFill="1" applyBorder="1" applyAlignment="1" applyProtection="1">
      <alignment/>
      <protection locked="0"/>
    </xf>
    <xf numFmtId="44" fontId="6" fillId="4" borderId="13" xfId="0" applyNumberFormat="1" applyFont="1" applyFill="1" applyBorder="1" applyAlignment="1" applyProtection="1">
      <alignment/>
      <protection locked="0"/>
    </xf>
    <xf numFmtId="44" fontId="6" fillId="4" borderId="14" xfId="0" applyNumberFormat="1" applyFont="1" applyFill="1" applyBorder="1" applyAlignment="1" applyProtection="1">
      <alignment/>
      <protection locked="0"/>
    </xf>
    <xf numFmtId="165" fontId="6" fillId="5" borderId="15" xfId="0" applyNumberFormat="1" applyFont="1" applyFill="1" applyBorder="1" applyAlignment="1" applyProtection="1">
      <alignment horizontal="right" indent="1"/>
      <protection hidden="1"/>
    </xf>
    <xf numFmtId="44" fontId="6" fillId="5" borderId="16" xfId="0" applyNumberFormat="1" applyFont="1" applyFill="1" applyBorder="1" applyAlignment="1" applyProtection="1">
      <alignment/>
      <protection hidden="1"/>
    </xf>
    <xf numFmtId="0" fontId="6" fillId="4" borderId="13" xfId="0" applyNumberFormat="1" applyFont="1" applyFill="1" applyBorder="1" applyAlignment="1" applyProtection="1">
      <alignment horizontal="center"/>
      <protection locked="0"/>
    </xf>
    <xf numFmtId="44" fontId="6" fillId="6" borderId="17" xfId="0" applyNumberFormat="1" applyFont="1" applyFill="1" applyBorder="1" applyAlignment="1" applyProtection="1">
      <alignment/>
      <protection hidden="1"/>
    </xf>
    <xf numFmtId="44" fontId="6" fillId="6" borderId="18" xfId="0" applyNumberFormat="1" applyFont="1" applyFill="1" applyBorder="1" applyAlignment="1" applyProtection="1">
      <alignment/>
      <protection hidden="1"/>
    </xf>
    <xf numFmtId="44" fontId="6" fillId="3" borderId="19" xfId="0" applyNumberFormat="1" applyFont="1" applyFill="1" applyBorder="1" applyAlignment="1" applyProtection="1">
      <alignment/>
      <protection hidden="1"/>
    </xf>
    <xf numFmtId="167" fontId="6" fillId="3" borderId="20" xfId="0" applyNumberFormat="1" applyFont="1" applyFill="1" applyBorder="1" applyAlignment="1" applyProtection="1">
      <alignment/>
      <protection hidden="1"/>
    </xf>
    <xf numFmtId="167" fontId="6" fillId="3" borderId="21" xfId="0" applyNumberFormat="1" applyFont="1" applyFill="1" applyBorder="1" applyAlignment="1" applyProtection="1">
      <alignment/>
      <protection hidden="1"/>
    </xf>
    <xf numFmtId="44" fontId="6" fillId="3" borderId="21" xfId="0" applyNumberFormat="1" applyFont="1" applyFill="1" applyBorder="1" applyAlignment="1" applyProtection="1">
      <alignment/>
      <protection hidden="1"/>
    </xf>
    <xf numFmtId="44" fontId="6" fillId="3" borderId="22" xfId="0" applyNumberFormat="1" applyFont="1" applyFill="1" applyBorder="1" applyAlignment="1" applyProtection="1">
      <alignment/>
      <protection hidden="1"/>
    </xf>
    <xf numFmtId="2" fontId="7" fillId="2" borderId="0" xfId="0" applyNumberFormat="1" applyFont="1" applyFill="1" applyAlignment="1" applyProtection="1">
      <alignment horizontal="center"/>
      <protection hidden="1"/>
    </xf>
    <xf numFmtId="165" fontId="6" fillId="7" borderId="23" xfId="0" applyNumberFormat="1" applyFont="1" applyFill="1" applyBorder="1" applyAlignment="1" applyProtection="1">
      <alignment horizontal="right" indent="1"/>
      <protection hidden="1"/>
    </xf>
    <xf numFmtId="44" fontId="6" fillId="7" borderId="16" xfId="0" applyNumberFormat="1" applyFont="1" applyFill="1" applyBorder="1" applyAlignment="1" applyProtection="1">
      <alignment/>
      <protection hidden="1"/>
    </xf>
    <xf numFmtId="167" fontId="6" fillId="3" borderId="23" xfId="0" applyNumberFormat="1" applyFont="1" applyFill="1" applyBorder="1" applyAlignment="1" applyProtection="1">
      <alignment/>
      <protection hidden="1"/>
    </xf>
    <xf numFmtId="44" fontId="6" fillId="3" borderId="23" xfId="0" applyNumberFormat="1" applyFont="1" applyFill="1" applyBorder="1" applyAlignment="1" applyProtection="1">
      <alignment/>
      <protection hidden="1"/>
    </xf>
    <xf numFmtId="44" fontId="6" fillId="3" borderId="24" xfId="0" applyNumberFormat="1" applyFont="1" applyFill="1" applyBorder="1" applyAlignment="1" applyProtection="1">
      <alignment/>
      <protection hidden="1"/>
    </xf>
    <xf numFmtId="44" fontId="6" fillId="3" borderId="25" xfId="0" applyNumberFormat="1" applyFont="1" applyFill="1" applyBorder="1" applyAlignment="1" applyProtection="1">
      <alignment/>
      <protection hidden="1"/>
    </xf>
    <xf numFmtId="44" fontId="6" fillId="7" borderId="23" xfId="0" applyNumberFormat="1" applyFont="1" applyFill="1" applyBorder="1" applyAlignment="1" applyProtection="1">
      <alignment/>
      <protection hidden="1"/>
    </xf>
    <xf numFmtId="0" fontId="6" fillId="8" borderId="26" xfId="0" applyFont="1" applyFill="1" applyBorder="1" applyAlignment="1" applyProtection="1">
      <alignment/>
      <protection hidden="1"/>
    </xf>
    <xf numFmtId="165" fontId="6" fillId="5" borderId="6" xfId="0" applyNumberFormat="1" applyFont="1" applyFill="1" applyBorder="1" applyAlignment="1" applyProtection="1">
      <alignment horizontal="right" indent="1"/>
      <protection hidden="1"/>
    </xf>
    <xf numFmtId="0" fontId="6" fillId="8" borderId="27" xfId="0" applyFont="1" applyFill="1" applyBorder="1" applyAlignment="1" applyProtection="1">
      <alignment/>
      <protection hidden="1"/>
    </xf>
    <xf numFmtId="165" fontId="6" fillId="5" borderId="11" xfId="0" applyNumberFormat="1" applyFont="1" applyFill="1" applyBorder="1" applyAlignment="1" applyProtection="1">
      <alignment horizontal="right" indent="1"/>
      <protection hidden="1"/>
    </xf>
    <xf numFmtId="0" fontId="6" fillId="8" borderId="28" xfId="0" applyFont="1" applyFill="1" applyBorder="1" applyAlignment="1" applyProtection="1">
      <alignment/>
      <protection hidden="1"/>
    </xf>
    <xf numFmtId="165" fontId="6" fillId="5" borderId="29" xfId="0" applyNumberFormat="1" applyFont="1" applyFill="1" applyBorder="1" applyAlignment="1" applyProtection="1">
      <alignment horizontal="right" indent="1"/>
      <protection hidden="1"/>
    </xf>
    <xf numFmtId="0" fontId="6" fillId="9" borderId="26" xfId="0" applyFont="1" applyFill="1" applyBorder="1" applyAlignment="1" applyProtection="1">
      <alignment/>
      <protection hidden="1"/>
    </xf>
    <xf numFmtId="0" fontId="6" fillId="9" borderId="27" xfId="0" applyFont="1" applyFill="1" applyBorder="1" applyAlignment="1" applyProtection="1">
      <alignment/>
      <protection hidden="1"/>
    </xf>
    <xf numFmtId="0" fontId="6" fillId="9" borderId="28" xfId="0" applyFont="1" applyFill="1" applyBorder="1" applyAlignment="1" applyProtection="1">
      <alignment/>
      <protection hidden="1"/>
    </xf>
    <xf numFmtId="167" fontId="6" fillId="7" borderId="3" xfId="0" applyNumberFormat="1" applyFont="1" applyFill="1" applyBorder="1" applyAlignment="1" applyProtection="1">
      <alignment/>
      <protection hidden="1"/>
    </xf>
    <xf numFmtId="44" fontId="6" fillId="7" borderId="4" xfId="0" applyNumberFormat="1" applyFont="1" applyFill="1" applyBorder="1" applyAlignment="1" applyProtection="1">
      <alignment/>
      <protection hidden="1"/>
    </xf>
    <xf numFmtId="165" fontId="6" fillId="7" borderId="2" xfId="0" applyNumberFormat="1" applyFont="1" applyFill="1" applyBorder="1" applyAlignment="1" applyProtection="1">
      <alignment horizontal="right" indent="1"/>
      <protection hidden="1"/>
    </xf>
    <xf numFmtId="167" fontId="6" fillId="7" borderId="6" xfId="0" applyNumberFormat="1" applyFont="1" applyFill="1" applyBorder="1" applyAlignment="1" applyProtection="1">
      <alignment/>
      <protection hidden="1"/>
    </xf>
    <xf numFmtId="167" fontId="6" fillId="7" borderId="1" xfId="0" applyNumberFormat="1" applyFont="1" applyFill="1" applyBorder="1" applyAlignment="1" applyProtection="1">
      <alignment/>
      <protection hidden="1"/>
    </xf>
    <xf numFmtId="44" fontId="6" fillId="7" borderId="1" xfId="0" applyNumberFormat="1" applyFont="1" applyFill="1" applyBorder="1" applyAlignment="1" applyProtection="1">
      <alignment/>
      <protection hidden="1"/>
    </xf>
    <xf numFmtId="44" fontId="6" fillId="7" borderId="9" xfId="0" applyNumberFormat="1" applyFont="1" applyFill="1" applyBorder="1" applyAlignment="1" applyProtection="1">
      <alignment/>
      <protection hidden="1"/>
    </xf>
    <xf numFmtId="165" fontId="6" fillId="7" borderId="8" xfId="0" applyNumberFormat="1" applyFont="1" applyFill="1" applyBorder="1" applyAlignment="1" applyProtection="1">
      <alignment horizontal="right" indent="1"/>
      <protection hidden="1"/>
    </xf>
    <xf numFmtId="167" fontId="6" fillId="7" borderId="11" xfId="0" applyNumberFormat="1" applyFont="1" applyFill="1" applyBorder="1" applyAlignment="1" applyProtection="1">
      <alignment/>
      <protection hidden="1"/>
    </xf>
    <xf numFmtId="44" fontId="6" fillId="7" borderId="11" xfId="0" applyNumberFormat="1" applyFont="1" applyFill="1" applyBorder="1" applyAlignment="1" applyProtection="1">
      <alignment/>
      <protection hidden="1"/>
    </xf>
    <xf numFmtId="44" fontId="6" fillId="7" borderId="8" xfId="0" applyNumberFormat="1" applyFont="1" applyFill="1" applyBorder="1" applyAlignment="1" applyProtection="1">
      <alignment/>
      <protection hidden="1"/>
    </xf>
    <xf numFmtId="167" fontId="6" fillId="7" borderId="13" xfId="0" applyNumberFormat="1" applyFont="1" applyFill="1" applyBorder="1" applyAlignment="1" applyProtection="1">
      <alignment/>
      <protection hidden="1"/>
    </xf>
    <xf numFmtId="44" fontId="6" fillId="7" borderId="13" xfId="0" applyNumberFormat="1" applyFont="1" applyFill="1" applyBorder="1" applyAlignment="1" applyProtection="1">
      <alignment/>
      <protection hidden="1"/>
    </xf>
    <xf numFmtId="44" fontId="6" fillId="7" borderId="14" xfId="0" applyNumberFormat="1" applyFont="1" applyFill="1" applyBorder="1" applyAlignment="1" applyProtection="1">
      <alignment/>
      <protection hidden="1"/>
    </xf>
    <xf numFmtId="165" fontId="6" fillId="7" borderId="12" xfId="0" applyNumberFormat="1" applyFont="1" applyFill="1" applyBorder="1" applyAlignment="1" applyProtection="1">
      <alignment horizontal="right" indent="1"/>
      <protection hidden="1"/>
    </xf>
    <xf numFmtId="167" fontId="6" fillId="7" borderId="16" xfId="0" applyNumberFormat="1" applyFont="1" applyFill="1" applyBorder="1" applyAlignment="1" applyProtection="1">
      <alignment/>
      <protection hidden="1"/>
    </xf>
    <xf numFmtId="44" fontId="6" fillId="7" borderId="12" xfId="0" applyNumberFormat="1" applyFont="1" applyFill="1" applyBorder="1" applyAlignment="1" applyProtection="1">
      <alignment/>
      <protection hidden="1"/>
    </xf>
    <xf numFmtId="44" fontId="6" fillId="3" borderId="30" xfId="0" applyNumberFormat="1" applyFont="1" applyFill="1" applyBorder="1" applyAlignment="1" applyProtection="1">
      <alignment/>
      <protection hidden="1"/>
    </xf>
    <xf numFmtId="165" fontId="6" fillId="3" borderId="31" xfId="0" applyNumberFormat="1" applyFont="1" applyFill="1" applyBorder="1" applyAlignment="1" applyProtection="1">
      <alignment horizontal="right" indent="1"/>
      <protection hidden="1"/>
    </xf>
    <xf numFmtId="165" fontId="5" fillId="10" borderId="1" xfId="0" applyNumberFormat="1" applyFont="1" applyFill="1" applyBorder="1" applyAlignment="1" applyProtection="1">
      <alignment horizontal="center"/>
      <protection hidden="1"/>
    </xf>
    <xf numFmtId="165" fontId="5" fillId="4" borderId="1" xfId="0" applyNumberFormat="1" applyFont="1" applyFill="1" applyBorder="1" applyAlignment="1" applyProtection="1">
      <alignment horizontal="center"/>
      <protection locked="0"/>
    </xf>
    <xf numFmtId="37" fontId="6" fillId="2" borderId="0" xfId="0" applyNumberFormat="1" applyFont="1" applyFill="1" applyBorder="1" applyAlignment="1" applyProtection="1">
      <alignment horizontal="right" vertical="center" indent="2"/>
      <protection hidden="1"/>
    </xf>
    <xf numFmtId="44" fontId="6" fillId="4" borderId="1" xfId="0" applyNumberFormat="1" applyFont="1" applyFill="1" applyBorder="1" applyAlignment="1" applyProtection="1">
      <alignment vertical="center"/>
      <protection locked="0"/>
    </xf>
    <xf numFmtId="0" fontId="6" fillId="11" borderId="26" xfId="0" applyFont="1" applyFill="1" applyBorder="1" applyAlignment="1" applyProtection="1">
      <alignment/>
      <protection hidden="1"/>
    </xf>
    <xf numFmtId="0" fontId="6" fillId="11" borderId="27" xfId="0" applyFont="1" applyFill="1" applyBorder="1" applyAlignment="1" applyProtection="1">
      <alignment/>
      <protection hidden="1"/>
    </xf>
    <xf numFmtId="0" fontId="6" fillId="11" borderId="28" xfId="0" applyFont="1" applyFill="1" applyBorder="1" applyAlignment="1" applyProtection="1">
      <alignment/>
      <protection hidden="1"/>
    </xf>
    <xf numFmtId="0" fontId="6" fillId="12" borderId="26" xfId="0" applyFont="1" applyFill="1" applyBorder="1" applyAlignment="1" applyProtection="1">
      <alignment/>
      <protection hidden="1"/>
    </xf>
    <xf numFmtId="0" fontId="6" fillId="12" borderId="27" xfId="0" applyFont="1" applyFill="1" applyBorder="1" applyAlignment="1" applyProtection="1">
      <alignment/>
      <protection hidden="1"/>
    </xf>
    <xf numFmtId="0" fontId="6" fillId="12" borderId="28" xfId="0" applyFont="1" applyFill="1" applyBorder="1" applyAlignment="1" applyProtection="1">
      <alignment/>
      <protection hidden="1"/>
    </xf>
    <xf numFmtId="168" fontId="6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5" fillId="2" borderId="0" xfId="0" applyNumberFormat="1" applyFont="1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" wrapText="1"/>
      <protection hidden="1"/>
    </xf>
    <xf numFmtId="0" fontId="6" fillId="3" borderId="6" xfId="0" applyFont="1" applyFill="1" applyBorder="1" applyAlignment="1" applyProtection="1">
      <alignment horizontal="center"/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0" fontId="6" fillId="3" borderId="29" xfId="0" applyFont="1" applyFill="1" applyBorder="1" applyAlignment="1" applyProtection="1">
      <alignment horizontal="center"/>
      <protection hidden="1"/>
    </xf>
    <xf numFmtId="0" fontId="6" fillId="12" borderId="32" xfId="0" applyFont="1" applyFill="1" applyBorder="1" applyAlignment="1" applyProtection="1">
      <alignment horizontal="left" indent="2"/>
      <protection hidden="1"/>
    </xf>
    <xf numFmtId="0" fontId="6" fillId="12" borderId="33" xfId="0" applyFont="1" applyFill="1" applyBorder="1" applyAlignment="1" applyProtection="1">
      <alignment/>
      <protection hidden="1"/>
    </xf>
    <xf numFmtId="0" fontId="0" fillId="12" borderId="34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6" fillId="12" borderId="35" xfId="0" applyFont="1" applyFill="1" applyBorder="1" applyAlignment="1" applyProtection="1">
      <alignment horizontal="left" indent="2"/>
      <protection hidden="1"/>
    </xf>
    <xf numFmtId="0" fontId="6" fillId="12" borderId="36" xfId="0" applyFont="1" applyFill="1" applyBorder="1" applyAlignment="1" applyProtection="1">
      <alignment/>
      <protection hidden="1"/>
    </xf>
    <xf numFmtId="0" fontId="0" fillId="12" borderId="37" xfId="0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6" fillId="4" borderId="26" xfId="0" applyFont="1" applyFill="1" applyBorder="1" applyAlignment="1" applyProtection="1">
      <alignment/>
      <protection locked="0"/>
    </xf>
    <xf numFmtId="166" fontId="6" fillId="4" borderId="4" xfId="0" applyNumberFormat="1" applyFon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/>
      <protection locked="0"/>
    </xf>
    <xf numFmtId="166" fontId="6" fillId="4" borderId="9" xfId="0" applyNumberFormat="1" applyFont="1" applyFill="1" applyBorder="1" applyAlignment="1" applyProtection="1">
      <alignment horizontal="center"/>
      <protection locked="0"/>
    </xf>
    <xf numFmtId="0" fontId="6" fillId="4" borderId="28" xfId="0" applyFont="1" applyFill="1" applyBorder="1" applyAlignment="1" applyProtection="1">
      <alignment/>
      <protection locked="0"/>
    </xf>
    <xf numFmtId="166" fontId="6" fillId="4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44" fontId="6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9" fontId="6" fillId="7" borderId="3" xfId="0" applyNumberFormat="1" applyFont="1" applyFill="1" applyBorder="1" applyAlignment="1" applyProtection="1">
      <alignment/>
      <protection hidden="1"/>
    </xf>
    <xf numFmtId="169" fontId="6" fillId="7" borderId="4" xfId="0" applyNumberFormat="1" applyFont="1" applyFill="1" applyBorder="1" applyAlignment="1" applyProtection="1">
      <alignment/>
      <protection hidden="1"/>
    </xf>
    <xf numFmtId="169" fontId="6" fillId="7" borderId="6" xfId="0" applyNumberFormat="1" applyFont="1" applyFill="1" applyBorder="1" applyAlignment="1" applyProtection="1">
      <alignment/>
      <protection hidden="1"/>
    </xf>
    <xf numFmtId="44" fontId="6" fillId="7" borderId="26" xfId="0" applyNumberFormat="1" applyFont="1" applyFill="1" applyBorder="1" applyAlignment="1" applyProtection="1">
      <alignment/>
      <protection hidden="1"/>
    </xf>
    <xf numFmtId="169" fontId="6" fillId="7" borderId="2" xfId="0" applyNumberFormat="1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left" indent="2"/>
      <protection hidden="1"/>
    </xf>
    <xf numFmtId="44" fontId="6" fillId="4" borderId="38" xfId="0" applyNumberFormat="1" applyFont="1" applyFill="1" applyBorder="1" applyAlignment="1" applyProtection="1">
      <alignment vertical="center"/>
      <protection locked="0"/>
    </xf>
    <xf numFmtId="0" fontId="0" fillId="10" borderId="0" xfId="0" applyFill="1" applyBorder="1" applyAlignment="1" applyProtection="1">
      <alignment/>
      <protection hidden="1"/>
    </xf>
    <xf numFmtId="0" fontId="0" fillId="10" borderId="39" xfId="0" applyFill="1" applyBorder="1" applyAlignment="1" applyProtection="1">
      <alignment/>
      <protection hidden="1"/>
    </xf>
    <xf numFmtId="0" fontId="5" fillId="10" borderId="0" xfId="0" applyFont="1" applyFill="1" applyBorder="1" applyAlignment="1" applyProtection="1">
      <alignment/>
      <protection hidden="1"/>
    </xf>
    <xf numFmtId="0" fontId="5" fillId="10" borderId="0" xfId="0" applyFont="1" applyFill="1" applyBorder="1" applyAlignment="1" applyProtection="1">
      <alignment horizontal="left" indent="1"/>
      <protection hidden="1"/>
    </xf>
    <xf numFmtId="0" fontId="5" fillId="10" borderId="39" xfId="0" applyFont="1" applyFill="1" applyBorder="1" applyAlignment="1" applyProtection="1">
      <alignment horizontal="left" indent="1"/>
      <protection hidden="1"/>
    </xf>
    <xf numFmtId="0" fontId="5" fillId="10" borderId="40" xfId="0" applyNumberFormat="1" applyFont="1" applyFill="1" applyBorder="1" applyAlignment="1" applyProtection="1">
      <alignment horizontal="left" indent="1"/>
      <protection hidden="1"/>
    </xf>
    <xf numFmtId="0" fontId="5" fillId="10" borderId="41" xfId="0" applyNumberFormat="1" applyFont="1" applyFill="1" applyBorder="1" applyAlignment="1" applyProtection="1">
      <alignment horizontal="left" inden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/>
      <protection hidden="1"/>
    </xf>
    <xf numFmtId="167" fontId="6" fillId="3" borderId="24" xfId="0" applyNumberFormat="1" applyFont="1" applyFill="1" applyBorder="1" applyAlignment="1" applyProtection="1">
      <alignment/>
      <protection hidden="1"/>
    </xf>
    <xf numFmtId="0" fontId="5" fillId="10" borderId="0" xfId="0" applyFont="1" applyFill="1" applyBorder="1" applyAlignment="1" applyProtection="1">
      <alignment horizontal="left" indent="2"/>
      <protection hidden="1"/>
    </xf>
    <xf numFmtId="0" fontId="5" fillId="10" borderId="39" xfId="0" applyFont="1" applyFill="1" applyBorder="1" applyAlignment="1" applyProtection="1">
      <alignment horizontal="left" indent="2"/>
      <protection hidden="1"/>
    </xf>
    <xf numFmtId="0" fontId="2" fillId="2" borderId="36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 indent="2"/>
    </xf>
    <xf numFmtId="0" fontId="12" fillId="2" borderId="0" xfId="0" applyFont="1" applyFill="1" applyAlignment="1">
      <alignment horizontal="left" indent="2"/>
    </xf>
    <xf numFmtId="0" fontId="0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19" applyFont="1" applyFill="1" applyAlignment="1">
      <alignment horizontal="left" indent="7"/>
    </xf>
    <xf numFmtId="0" fontId="0" fillId="2" borderId="0" xfId="0" applyFont="1" applyFill="1" applyAlignment="1">
      <alignment horizontal="left" indent="1"/>
    </xf>
    <xf numFmtId="0" fontId="6" fillId="11" borderId="10" xfId="0" applyFont="1" applyFill="1" applyBorder="1" applyAlignment="1" applyProtection="1">
      <alignment horizontal="center"/>
      <protection hidden="1"/>
    </xf>
    <xf numFmtId="0" fontId="6" fillId="11" borderId="42" xfId="0" applyFont="1" applyFill="1" applyBorder="1" applyAlignment="1" applyProtection="1">
      <alignment horizontal="center"/>
      <protection hidden="1"/>
    </xf>
    <xf numFmtId="0" fontId="6" fillId="11" borderId="27" xfId="0" applyFont="1" applyFill="1" applyBorder="1" applyAlignment="1" applyProtection="1">
      <alignment horizontal="center"/>
      <protection hidden="1"/>
    </xf>
    <xf numFmtId="0" fontId="6" fillId="11" borderId="43" xfId="0" applyFont="1" applyFill="1" applyBorder="1" applyAlignment="1" applyProtection="1">
      <alignment horizontal="center"/>
      <protection hidden="1"/>
    </xf>
    <xf numFmtId="0" fontId="6" fillId="11" borderId="44" xfId="0" applyFont="1" applyFill="1" applyBorder="1" applyAlignment="1" applyProtection="1">
      <alignment horizontal="center"/>
      <protection hidden="1"/>
    </xf>
    <xf numFmtId="0" fontId="6" fillId="11" borderId="45" xfId="0" applyFont="1" applyFill="1" applyBorder="1" applyAlignment="1" applyProtection="1">
      <alignment horizontal="center"/>
      <protection hidden="1"/>
    </xf>
    <xf numFmtId="0" fontId="3" fillId="11" borderId="46" xfId="0" applyFont="1" applyFill="1" applyBorder="1" applyAlignment="1" applyProtection="1">
      <alignment horizontal="center"/>
      <protection hidden="1"/>
    </xf>
    <xf numFmtId="0" fontId="3" fillId="11" borderId="42" xfId="0" applyFont="1" applyFill="1" applyBorder="1" applyAlignment="1" applyProtection="1">
      <alignment horizontal="center"/>
      <protection hidden="1"/>
    </xf>
    <xf numFmtId="0" fontId="3" fillId="11" borderId="27" xfId="0" applyFont="1" applyFill="1" applyBorder="1" applyAlignment="1" applyProtection="1">
      <alignment horizontal="center"/>
      <protection hidden="1"/>
    </xf>
    <xf numFmtId="0" fontId="6" fillId="11" borderId="5" xfId="0" applyFont="1" applyFill="1" applyBorder="1" applyAlignment="1" applyProtection="1">
      <alignment horizontal="center"/>
      <protection hidden="1"/>
    </xf>
    <xf numFmtId="0" fontId="6" fillId="11" borderId="47" xfId="0" applyFont="1" applyFill="1" applyBorder="1" applyAlignment="1" applyProtection="1">
      <alignment horizontal="center"/>
      <protection hidden="1"/>
    </xf>
    <xf numFmtId="0" fontId="6" fillId="11" borderId="26" xfId="0" applyFont="1" applyFill="1" applyBorder="1" applyAlignment="1" applyProtection="1">
      <alignment horizontal="center"/>
      <protection hidden="1"/>
    </xf>
    <xf numFmtId="44" fontId="6" fillId="2" borderId="48" xfId="0" applyNumberFormat="1" applyFont="1" applyFill="1" applyBorder="1" applyAlignment="1" applyProtection="1">
      <alignment horizontal="center"/>
      <protection hidden="1"/>
    </xf>
    <xf numFmtId="44" fontId="6" fillId="2" borderId="49" xfId="0" applyNumberFormat="1" applyFont="1" applyFill="1" applyBorder="1" applyAlignment="1" applyProtection="1">
      <alignment horizontal="center"/>
      <protection hidden="1"/>
    </xf>
    <xf numFmtId="0" fontId="2" fillId="4" borderId="46" xfId="0" applyFont="1" applyFill="1" applyBorder="1" applyAlignment="1" applyProtection="1">
      <alignment/>
      <protection locked="0"/>
    </xf>
    <xf numFmtId="0" fontId="2" fillId="4" borderId="42" xfId="0" applyFont="1" applyFill="1" applyBorder="1" applyAlignment="1" applyProtection="1">
      <alignment/>
      <protection locked="0"/>
    </xf>
    <xf numFmtId="0" fontId="2" fillId="4" borderId="27" xfId="0" applyFont="1" applyFill="1" applyBorder="1" applyAlignment="1" applyProtection="1">
      <alignment/>
      <protection locked="0"/>
    </xf>
    <xf numFmtId="164" fontId="3" fillId="4" borderId="46" xfId="0" applyNumberFormat="1" applyFont="1" applyFill="1" applyBorder="1" applyAlignment="1" applyProtection="1">
      <alignment horizontal="center" vertical="center"/>
      <protection locked="0"/>
    </xf>
    <xf numFmtId="164" fontId="3" fillId="4" borderId="27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wrapText="1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5">
    <dxf>
      <font>
        <b/>
        <i val="0"/>
        <color auto="1"/>
      </font>
      <fill>
        <patternFill patternType="solid">
          <fgColor rgb="FF00FFFF"/>
          <bgColor rgb="FF00FF00"/>
        </patternFill>
      </fill>
      <border/>
    </dxf>
    <dxf>
      <font>
        <b/>
        <i val="0"/>
        <color auto="1"/>
      </font>
      <fill>
        <patternFill patternType="solid">
          <fgColor rgb="FF00FFFF"/>
          <bgColor rgb="FFFF0000"/>
        </patternFill>
      </fill>
      <border/>
    </dxf>
    <dxf>
      <fill>
        <patternFill>
          <bgColor rgb="FF00FF00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b val="0"/>
        <i val="0"/>
        <color auto="1"/>
      </font>
      <fill>
        <patternFill>
          <fgColor rgb="FFFF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mplates@automotiveprofi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00.7109375" style="0" customWidth="1"/>
  </cols>
  <sheetData>
    <row r="1" spans="1:2" ht="18.75" thickBot="1">
      <c r="A1" s="142" t="s">
        <v>61</v>
      </c>
      <c r="B1" s="143"/>
    </row>
    <row r="2" ht="12.75">
      <c r="A2" s="144"/>
    </row>
    <row r="3" ht="12.75">
      <c r="A3" s="145" t="s">
        <v>62</v>
      </c>
    </row>
    <row r="4" ht="12.75">
      <c r="A4" s="145"/>
    </row>
    <row r="5" ht="12.75">
      <c r="A5" s="145" t="s">
        <v>63</v>
      </c>
    </row>
    <row r="6" ht="12.75">
      <c r="A6" s="145" t="s">
        <v>64</v>
      </c>
    </row>
    <row r="7" ht="12.75">
      <c r="A7" s="145" t="s">
        <v>65</v>
      </c>
    </row>
    <row r="8" ht="12.75">
      <c r="A8" s="145" t="s">
        <v>66</v>
      </c>
    </row>
    <row r="9" ht="12.75">
      <c r="A9" s="146" t="s">
        <v>67</v>
      </c>
    </row>
    <row r="10" ht="12.75">
      <c r="A10" s="145"/>
    </row>
    <row r="11" ht="12.75">
      <c r="A11" s="145" t="s">
        <v>68</v>
      </c>
    </row>
    <row r="12" ht="12.75">
      <c r="A12" s="146" t="s">
        <v>69</v>
      </c>
    </row>
    <row r="13" ht="12.75">
      <c r="A13" s="145"/>
    </row>
    <row r="14" ht="12.75">
      <c r="A14" s="145" t="s">
        <v>70</v>
      </c>
    </row>
    <row r="15" ht="12.75">
      <c r="A15" s="145" t="s">
        <v>71</v>
      </c>
    </row>
    <row r="16" ht="12.75">
      <c r="A16" s="145"/>
    </row>
    <row r="17" ht="12.75">
      <c r="A17" s="145" t="s">
        <v>72</v>
      </c>
    </row>
    <row r="18" ht="12.75">
      <c r="A18" s="145" t="s">
        <v>73</v>
      </c>
    </row>
    <row r="19" ht="12.75">
      <c r="A19" s="145"/>
    </row>
    <row r="20" ht="12.75">
      <c r="A20" s="147" t="s">
        <v>74</v>
      </c>
    </row>
    <row r="21" ht="12.75">
      <c r="A21" s="145"/>
    </row>
    <row r="22" ht="12.75">
      <c r="A22" s="145" t="s">
        <v>75</v>
      </c>
    </row>
    <row r="23" ht="12.75">
      <c r="A23" s="145" t="s">
        <v>76</v>
      </c>
    </row>
    <row r="24" ht="12.75">
      <c r="A24" s="145"/>
    </row>
    <row r="25" ht="12.75">
      <c r="A25" s="145" t="s">
        <v>77</v>
      </c>
    </row>
    <row r="26" ht="12.75">
      <c r="A26" s="145"/>
    </row>
    <row r="27" ht="12.75">
      <c r="A27" s="148" t="s">
        <v>78</v>
      </c>
    </row>
    <row r="28" ht="12.75">
      <c r="A28" s="148"/>
    </row>
    <row r="29" ht="12.75">
      <c r="A29" s="149" t="s">
        <v>79</v>
      </c>
    </row>
    <row r="30" ht="12.75">
      <c r="A30" s="149" t="s">
        <v>80</v>
      </c>
    </row>
    <row r="31" ht="12.75">
      <c r="A31" s="149" t="s">
        <v>81</v>
      </c>
    </row>
    <row r="32" ht="12.75">
      <c r="A32" s="150" t="s">
        <v>82</v>
      </c>
    </row>
    <row r="33" ht="12.75">
      <c r="A33" s="149" t="s">
        <v>83</v>
      </c>
    </row>
    <row r="34" ht="12.75">
      <c r="A34" s="144"/>
    </row>
    <row r="35" ht="12.75">
      <c r="A35" s="149" t="s">
        <v>84</v>
      </c>
    </row>
    <row r="36" ht="12.75">
      <c r="A36" s="149" t="s">
        <v>80</v>
      </c>
    </row>
    <row r="37" ht="12.75">
      <c r="A37" s="149" t="s">
        <v>85</v>
      </c>
    </row>
    <row r="38" ht="12.75">
      <c r="A38" s="149" t="s">
        <v>86</v>
      </c>
    </row>
    <row r="40" ht="12.75">
      <c r="A40" s="151" t="s">
        <v>87</v>
      </c>
    </row>
    <row r="41" ht="12.75">
      <c r="A41" s="145"/>
    </row>
    <row r="42" ht="12.75">
      <c r="A42" s="151" t="s">
        <v>88</v>
      </c>
    </row>
    <row r="43" ht="12.75">
      <c r="A43" s="151"/>
    </row>
    <row r="44" ht="12.75">
      <c r="A44" s="151" t="s">
        <v>89</v>
      </c>
    </row>
    <row r="45" ht="12.75">
      <c r="A45" s="151"/>
    </row>
    <row r="46" ht="15.75">
      <c r="A46" s="152" t="s">
        <v>90</v>
      </c>
    </row>
    <row r="47" ht="15.75">
      <c r="A47" s="153" t="s">
        <v>91</v>
      </c>
    </row>
    <row r="48" ht="12.75">
      <c r="A48" s="151"/>
    </row>
    <row r="49" ht="12.75">
      <c r="A49" s="154"/>
    </row>
    <row r="50" ht="12.75">
      <c r="A50" s="144" t="s">
        <v>92</v>
      </c>
    </row>
    <row r="60" s="143" customFormat="1" ht="12.75"/>
    <row r="61" s="143" customFormat="1" ht="12.75"/>
    <row r="62" s="143" customFormat="1" ht="12.75"/>
    <row r="63" s="143" customFormat="1" ht="12.75"/>
  </sheetData>
  <sheetProtection sheet="1" objects="1" scenarios="1"/>
  <hyperlinks>
    <hyperlink ref="A47" r:id="rId1" display="E-mail us with your comments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5"/>
  <sheetViews>
    <sheetView showGridLines="0" showRowColHeaders="0" workbookViewId="0" topLeftCell="A1">
      <selection activeCell="T9" sqref="T9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6.7109375" style="1" customWidth="1"/>
    <col min="4" max="4" width="7.7109375" style="1" customWidth="1"/>
    <col min="5" max="9" width="9.7109375" style="1" customWidth="1"/>
    <col min="10" max="11" width="9.140625" style="1" customWidth="1"/>
    <col min="12" max="12" width="5.7109375" style="1" customWidth="1"/>
    <col min="13" max="13" width="8.7109375" style="1" customWidth="1"/>
    <col min="14" max="14" width="2.7109375" style="1" customWidth="1"/>
    <col min="15" max="15" width="9.7109375" style="1" customWidth="1"/>
    <col min="16" max="16" width="10.7109375" style="1" customWidth="1"/>
    <col min="17" max="17" width="2.7109375" style="1" customWidth="1"/>
    <col min="18" max="18" width="8.7109375" style="1" customWidth="1"/>
    <col min="19" max="20" width="6.7109375" style="1" customWidth="1"/>
    <col min="21" max="21" width="10.7109375" style="1" customWidth="1"/>
    <col min="22" max="22" width="7.28125" style="1" customWidth="1"/>
    <col min="23" max="23" width="1.7109375" style="1" customWidth="1"/>
    <col min="24" max="27" width="10.7109375" style="1" customWidth="1"/>
    <col min="28" max="28" width="9.140625" style="1" customWidth="1"/>
    <col min="29" max="29" width="12.7109375" style="1" hidden="1" customWidth="1"/>
    <col min="30" max="30" width="10.7109375" style="1" hidden="1" customWidth="1"/>
    <col min="31" max="16384" width="9.140625" style="1" customWidth="1"/>
  </cols>
  <sheetData>
    <row r="1" spans="1:31" ht="19.5" customHeight="1">
      <c r="A1" s="169" t="s">
        <v>41</v>
      </c>
      <c r="B1" s="170"/>
      <c r="C1" s="170"/>
      <c r="D1" s="170"/>
      <c r="E1" s="171"/>
      <c r="G1" s="3"/>
      <c r="H1" s="2"/>
      <c r="I1" s="2"/>
      <c r="J1" s="2"/>
      <c r="K1" s="90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37" t="s">
        <v>1</v>
      </c>
      <c r="Z1" s="172">
        <v>38412</v>
      </c>
      <c r="AA1" s="173"/>
      <c r="AB1" s="114"/>
      <c r="AC1" s="114"/>
      <c r="AD1" s="114"/>
      <c r="AE1" s="114"/>
    </row>
    <row r="2" spans="1:31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1"/>
      <c r="P2" s="2"/>
      <c r="Q2" s="2"/>
      <c r="R2" s="2"/>
      <c r="S2" s="91"/>
      <c r="T2" s="2"/>
      <c r="U2" s="2"/>
      <c r="V2" s="2"/>
      <c r="W2" s="2"/>
      <c r="X2" s="2"/>
      <c r="Y2" s="2"/>
      <c r="Z2" s="2"/>
      <c r="AA2" s="2"/>
      <c r="AB2" s="114"/>
      <c r="AC2" s="114"/>
      <c r="AD2" s="114"/>
      <c r="AE2" s="114"/>
    </row>
    <row r="3" spans="1:31" ht="14.25" customHeight="1">
      <c r="A3" s="12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92"/>
      <c r="O3" s="93"/>
      <c r="P3" s="93"/>
      <c r="Q3" s="2"/>
      <c r="S3" s="161" t="s">
        <v>51</v>
      </c>
      <c r="T3" s="162"/>
      <c r="U3" s="162"/>
      <c r="V3" s="162"/>
      <c r="W3" s="162"/>
      <c r="X3" s="162"/>
      <c r="Y3" s="162"/>
      <c r="Z3" s="163"/>
      <c r="AB3" s="114"/>
      <c r="AC3" s="114"/>
      <c r="AD3" s="114"/>
      <c r="AE3" s="114"/>
    </row>
    <row r="4" spans="1:31" ht="14.25" customHeight="1">
      <c r="A4" s="2"/>
      <c r="B4" s="2"/>
      <c r="C4" s="2"/>
      <c r="E4" s="2"/>
      <c r="F4" s="2"/>
      <c r="G4" s="2"/>
      <c r="H4" s="2"/>
      <c r="I4" s="2"/>
      <c r="J4" s="2"/>
      <c r="K4" s="2"/>
      <c r="L4" s="2"/>
      <c r="M4" s="2"/>
      <c r="N4" s="94"/>
      <c r="O4" s="93"/>
      <c r="P4" s="81"/>
      <c r="Q4" s="2"/>
      <c r="R4" s="2"/>
      <c r="S4" s="135" t="s">
        <v>4</v>
      </c>
      <c r="T4" s="130"/>
      <c r="U4" s="129">
        <v>16.6</v>
      </c>
      <c r="V4" s="130"/>
      <c r="W4" s="130"/>
      <c r="X4" s="132" t="s">
        <v>5</v>
      </c>
      <c r="Y4" s="130"/>
      <c r="Z4" s="129">
        <v>20.25</v>
      </c>
      <c r="AA4" s="2"/>
      <c r="AB4" s="114"/>
      <c r="AC4" s="114"/>
      <c r="AD4" s="114"/>
      <c r="AE4" s="114"/>
    </row>
    <row r="5" spans="1:31" ht="14.25" customHeight="1">
      <c r="A5" s="128" t="s">
        <v>3</v>
      </c>
      <c r="B5" s="2"/>
      <c r="C5" s="2"/>
      <c r="D5" s="80">
        <v>1.25</v>
      </c>
      <c r="E5" s="2"/>
      <c r="F5" s="2"/>
      <c r="G5" s="2"/>
      <c r="H5" s="2"/>
      <c r="I5" s="2"/>
      <c r="J5" s="2"/>
      <c r="K5" s="2"/>
      <c r="L5" s="2"/>
      <c r="M5" s="2"/>
      <c r="N5" s="94"/>
      <c r="O5" s="93"/>
      <c r="P5" s="81"/>
      <c r="Q5" s="2"/>
      <c r="R5" s="2"/>
      <c r="S5" s="135" t="s">
        <v>7</v>
      </c>
      <c r="T5" s="130"/>
      <c r="U5" s="82">
        <v>19.7</v>
      </c>
      <c r="V5" s="130"/>
      <c r="W5" s="130"/>
      <c r="X5" s="132" t="s">
        <v>8</v>
      </c>
      <c r="Y5" s="130"/>
      <c r="Z5" s="82">
        <v>18</v>
      </c>
      <c r="AB5" s="114"/>
      <c r="AC5" s="114"/>
      <c r="AD5" s="114"/>
      <c r="AE5" s="114"/>
    </row>
    <row r="6" spans="1:31" ht="14.25" customHeight="1">
      <c r="A6" s="128" t="s">
        <v>6</v>
      </c>
      <c r="B6" s="2"/>
      <c r="C6" s="2"/>
      <c r="D6" s="79">
        <f>SUM(O71)</f>
        <v>0</v>
      </c>
      <c r="E6" s="2"/>
      <c r="F6" s="2"/>
      <c r="G6" s="2"/>
      <c r="H6" s="2"/>
      <c r="I6" s="2"/>
      <c r="J6" s="2"/>
      <c r="K6" s="2"/>
      <c r="L6" s="2"/>
      <c r="M6" s="2"/>
      <c r="N6" s="94"/>
      <c r="O6" s="93"/>
      <c r="P6" s="81"/>
      <c r="Q6" s="2"/>
      <c r="S6" s="135" t="s">
        <v>9</v>
      </c>
      <c r="T6" s="130"/>
      <c r="U6" s="82">
        <v>16.6</v>
      </c>
      <c r="V6" s="133"/>
      <c r="W6" s="130"/>
      <c r="X6" s="140" t="s">
        <v>58</v>
      </c>
      <c r="Y6" s="130"/>
      <c r="Z6" s="89">
        <v>8</v>
      </c>
      <c r="AA6" s="2"/>
      <c r="AB6" s="114"/>
      <c r="AC6" s="114"/>
      <c r="AD6" s="114"/>
      <c r="AE6" s="114"/>
    </row>
    <row r="7" spans="1:31" ht="14.25" customHeight="1">
      <c r="A7" s="128" t="s">
        <v>10</v>
      </c>
      <c r="B7" s="2"/>
      <c r="C7" s="2"/>
      <c r="D7" s="4">
        <f>SUM(D6-D5)</f>
        <v>-1.25</v>
      </c>
      <c r="E7" s="2"/>
      <c r="F7" s="2"/>
      <c r="G7" s="2"/>
      <c r="H7" s="2"/>
      <c r="I7" s="2"/>
      <c r="J7" s="2"/>
      <c r="K7" s="2"/>
      <c r="L7" s="2"/>
      <c r="M7" s="2"/>
      <c r="N7" s="94"/>
      <c r="O7" s="93"/>
      <c r="P7" s="81"/>
      <c r="Q7" s="2"/>
      <c r="R7" s="2"/>
      <c r="S7" s="136" t="s">
        <v>11</v>
      </c>
      <c r="T7" s="131"/>
      <c r="U7" s="82">
        <v>14.25</v>
      </c>
      <c r="V7" s="134"/>
      <c r="W7" s="131"/>
      <c r="X7" s="141" t="s">
        <v>59</v>
      </c>
      <c r="Y7" s="131"/>
      <c r="Z7" s="89">
        <v>37</v>
      </c>
      <c r="AA7" s="2"/>
      <c r="AB7" s="114"/>
      <c r="AC7" s="114"/>
      <c r="AD7" s="114"/>
      <c r="AE7" s="114"/>
    </row>
    <row r="8" spans="1:3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/>
      <c r="T8" s="2"/>
      <c r="U8" s="2"/>
      <c r="V8" s="5"/>
      <c r="W8" s="2"/>
      <c r="X8" s="2"/>
      <c r="Z8" s="2"/>
      <c r="AA8" s="2"/>
      <c r="AB8" s="114"/>
      <c r="AC8" s="114"/>
      <c r="AD8" s="114"/>
      <c r="AE8" s="114"/>
    </row>
    <row r="9" spans="1:31" ht="24.75" customHeight="1" thickBot="1">
      <c r="A9" s="95" t="s">
        <v>60</v>
      </c>
      <c r="B9" s="95" t="s">
        <v>42</v>
      </c>
      <c r="C9" s="95" t="s">
        <v>12</v>
      </c>
      <c r="D9" s="95" t="s">
        <v>13</v>
      </c>
      <c r="E9" s="95" t="s">
        <v>14</v>
      </c>
      <c r="F9" s="95" t="s">
        <v>15</v>
      </c>
      <c r="G9" s="95" t="s">
        <v>16</v>
      </c>
      <c r="H9" s="95" t="s">
        <v>17</v>
      </c>
      <c r="I9" s="95" t="s">
        <v>18</v>
      </c>
      <c r="J9" s="95" t="s">
        <v>19</v>
      </c>
      <c r="K9" s="95" t="s">
        <v>20</v>
      </c>
      <c r="L9" s="174" t="s">
        <v>21</v>
      </c>
      <c r="M9" s="174"/>
      <c r="N9" s="93"/>
      <c r="O9" s="95" t="s">
        <v>22</v>
      </c>
      <c r="P9" s="95" t="s">
        <v>23</v>
      </c>
      <c r="Q9" s="2"/>
      <c r="R9" s="95" t="s">
        <v>24</v>
      </c>
      <c r="S9" s="95" t="s">
        <v>25</v>
      </c>
      <c r="T9" s="95" t="s">
        <v>26</v>
      </c>
      <c r="U9" s="95" t="s">
        <v>27</v>
      </c>
      <c r="V9" s="95"/>
      <c r="W9" s="2"/>
      <c r="X9" s="95" t="s">
        <v>28</v>
      </c>
      <c r="Y9" s="95" t="s">
        <v>29</v>
      </c>
      <c r="Z9" s="95" t="s">
        <v>27</v>
      </c>
      <c r="AA9" s="95" t="s">
        <v>30</v>
      </c>
      <c r="AB9" s="114"/>
      <c r="AC9" s="114"/>
      <c r="AD9" s="114"/>
      <c r="AE9" s="114"/>
    </row>
    <row r="10" spans="1:31" ht="12.75" customHeight="1">
      <c r="A10" s="96">
        <v>1</v>
      </c>
      <c r="B10" s="108" t="s">
        <v>43</v>
      </c>
      <c r="C10" s="109">
        <v>38406</v>
      </c>
      <c r="D10" s="6">
        <v>0</v>
      </c>
      <c r="E10" s="7">
        <v>0</v>
      </c>
      <c r="F10" s="8">
        <v>0</v>
      </c>
      <c r="G10" s="7">
        <v>0</v>
      </c>
      <c r="H10" s="7">
        <v>0</v>
      </c>
      <c r="I10" s="7">
        <v>0</v>
      </c>
      <c r="J10" s="7">
        <v>0</v>
      </c>
      <c r="K10" s="9">
        <v>0</v>
      </c>
      <c r="L10" s="10">
        <f>IF(E10&lt;&gt;SUM(G10:J10),SUM(E10-(G10+H10+I10+J10)),"")</f>
      </c>
      <c r="M10" s="10">
        <f aca="true" t="shared" si="0" ref="M10:M16">IF($AD$17&lt;&gt;"Y",IF(F10&lt;&gt;SUM((G10*$U$4)+(H10*$U$5)+(I10*$U$6)+K10),SUM(F10-((G10*$U$4)+(H10*$U$5)+(I10*$U$6)+K10)),0),SUM((F10-((G10*$AD$11)+(H10*$AD$12)+(I10*$AD$13)+K10))))</f>
        <v>0</v>
      </c>
      <c r="N10" s="11" t="str">
        <f aca="true" t="shared" si="1" ref="N10:N17">IF(SUM(O10&lt;$D$5),"?","")</f>
        <v>?</v>
      </c>
      <c r="O10" s="12">
        <f>IF(E10&lt;&gt;0,IF(D10=0,"ERROR",SUM(E10/D10)),0)</f>
        <v>0</v>
      </c>
      <c r="P10" s="13">
        <f>IF($AD$17&lt;&gt;"Y",IF(SUM((D10*$U$7)-F10)&gt;=0,SUM((D10*$U$7)-F10),0),IF(SUM((D10*$AD$14)-F10)&gt;=0,SUM((D10*$AD$14)-F10),0))</f>
        <v>0</v>
      </c>
      <c r="Q10" s="2"/>
      <c r="R10" s="6">
        <v>0</v>
      </c>
      <c r="S10" s="14"/>
      <c r="T10" s="14"/>
      <c r="U10" s="15">
        <f>IF(R10&lt;&gt;0,IF(S10&lt;&gt;"",IF(AD17="Y",IF(S10&lt;&gt;"",SUM(R10*AD15)),IF(AD17&lt;&gt;"Y",IF(S10&lt;&gt;"",SUM(R10*$Z$4)))),IF(AD17="Y",IF(T10&lt;&gt;"",SUM(R10*AD16)),IF(AD17&lt;&gt;"Y",IF(T10&lt;&gt;"",SUM(R10*$Z$5))))),0)</f>
        <v>0</v>
      </c>
      <c r="V10" s="167">
        <f aca="true" t="shared" si="2" ref="V10:V16">IF(R10&gt;0,IF(S10&lt;&gt;"",IF(T10&lt;&gt;"","ERROR",""),IF(T10&lt;&gt;"","","PAY TYPE")),"")</f>
      </c>
      <c r="W10" s="168"/>
      <c r="X10" s="16">
        <f>SUM(F10)</f>
        <v>0</v>
      </c>
      <c r="Y10" s="17">
        <f>SUM(P10)</f>
        <v>0</v>
      </c>
      <c r="Z10" s="17">
        <f>SUM(U10)</f>
        <v>0</v>
      </c>
      <c r="AA10" s="18">
        <f>SUM(X10:Z10)</f>
        <v>0</v>
      </c>
      <c r="AB10" s="114"/>
      <c r="AC10" s="115" t="s">
        <v>31</v>
      </c>
      <c r="AD10" s="114"/>
      <c r="AE10" s="114"/>
    </row>
    <row r="11" spans="1:31" ht="12.75" customHeight="1">
      <c r="A11" s="97">
        <v>2</v>
      </c>
      <c r="B11" s="110" t="s">
        <v>44</v>
      </c>
      <c r="C11" s="111">
        <v>38407</v>
      </c>
      <c r="D11" s="19">
        <v>0</v>
      </c>
      <c r="E11" s="20">
        <v>0</v>
      </c>
      <c r="F11" s="21">
        <v>0</v>
      </c>
      <c r="G11" s="20">
        <v>0</v>
      </c>
      <c r="H11" s="20">
        <v>0</v>
      </c>
      <c r="I11" s="20">
        <v>0</v>
      </c>
      <c r="J11" s="20">
        <v>0</v>
      </c>
      <c r="K11" s="22">
        <v>0</v>
      </c>
      <c r="L11" s="10">
        <f aca="true" t="shared" si="3" ref="L11:L16">IF(E11&lt;&gt;SUM(G11:J11),SUM(E11-(G11+H11+I11+J11)),"")</f>
      </c>
      <c r="M11" s="10">
        <f t="shared" si="0"/>
        <v>0</v>
      </c>
      <c r="N11" s="11" t="str">
        <f t="shared" si="1"/>
        <v>?</v>
      </c>
      <c r="O11" s="23">
        <f aca="true" t="shared" si="4" ref="O11:O17">IF(E11&lt;&gt;0,IF(D11=0,"ERROR",SUM(E11/D11)),0)</f>
        <v>0</v>
      </c>
      <c r="P11" s="24">
        <f>IF($AD$17&lt;&gt;"Y",IF(SUM(((D10+D11)*$U$7)-(F10+F11))&gt;=0,SUM(((D10+D11)*$U$7)-(F10+F11)),0),IF(SUM(((D10+D11)*$AD$14)-(F10+F11))&gt;=0,SUM(((D10+D11)*$AD$14)-(F10+F11)),0))</f>
        <v>0</v>
      </c>
      <c r="Q11" s="2"/>
      <c r="R11" s="19">
        <v>0</v>
      </c>
      <c r="S11" s="25"/>
      <c r="T11" s="25"/>
      <c r="U11" s="26">
        <f>IF(R11&lt;&gt;0,IF(S11&lt;&gt;"",IF(AD17="Y",IF(S11&lt;&gt;"",SUM(R11*AD15)),IF(AD17&lt;&gt;"Y",IF(S11&lt;&gt;"",SUM(R11*$Z$4)))),IF(AD17="Y",IF(T11&lt;&gt;"",SUM(R11*AD16)),IF(AD17&lt;&gt;"Y",IF(T11&lt;&gt;"",SUM(R11*$Z$5))))),0)</f>
        <v>0</v>
      </c>
      <c r="V11" s="167">
        <f t="shared" si="2"/>
      </c>
      <c r="W11" s="168"/>
      <c r="X11" s="27">
        <f aca="true" t="shared" si="5" ref="X11:X17">SUM(F11)</f>
        <v>0</v>
      </c>
      <c r="Y11" s="28">
        <f aca="true" t="shared" si="6" ref="Y11:Y17">SUM(P11)</f>
        <v>0</v>
      </c>
      <c r="Z11" s="28">
        <f aca="true" t="shared" si="7" ref="Z11:Z17">SUM(U11)</f>
        <v>0</v>
      </c>
      <c r="AA11" s="26">
        <f aca="true" t="shared" si="8" ref="AA11:AA17">SUM(X11:Z11)</f>
        <v>0</v>
      </c>
      <c r="AB11" s="114"/>
      <c r="AC11" s="116" t="s">
        <v>4</v>
      </c>
      <c r="AD11" s="117">
        <v>16.6</v>
      </c>
      <c r="AE11" s="114"/>
    </row>
    <row r="12" spans="1:31" ht="12.75">
      <c r="A12" s="97">
        <v>3</v>
      </c>
      <c r="B12" s="110" t="s">
        <v>45</v>
      </c>
      <c r="C12" s="111">
        <v>38408</v>
      </c>
      <c r="D12" s="19">
        <v>0</v>
      </c>
      <c r="E12" s="20">
        <v>0</v>
      </c>
      <c r="F12" s="21">
        <v>0</v>
      </c>
      <c r="G12" s="20">
        <v>0</v>
      </c>
      <c r="H12" s="20">
        <v>0</v>
      </c>
      <c r="I12" s="20">
        <v>0</v>
      </c>
      <c r="J12" s="20">
        <v>0</v>
      </c>
      <c r="K12" s="22">
        <v>0</v>
      </c>
      <c r="L12" s="10">
        <f t="shared" si="3"/>
      </c>
      <c r="M12" s="10">
        <f t="shared" si="0"/>
        <v>0</v>
      </c>
      <c r="N12" s="11" t="str">
        <f t="shared" si="1"/>
        <v>?</v>
      </c>
      <c r="O12" s="23">
        <f t="shared" si="4"/>
        <v>0</v>
      </c>
      <c r="P12" s="24">
        <f>IF($AD$17&lt;&gt;"Y",IF(SUM(((D10+D11+D12)*$U$7)-(F10+F11+F12))&gt;=0,SUM(((D10+D11+D12)*$U$7)-(F10+F11+F12)),0),IF(SUM(((D10+D11+D12)*$AD$14)-(F10+F11+F12))&gt;=0,SUM(((D10+D11+D12)*$AD$14)-(F10+F11+F12)),0))</f>
        <v>0</v>
      </c>
      <c r="Q12" s="2"/>
      <c r="R12" s="19">
        <v>0</v>
      </c>
      <c r="S12" s="25"/>
      <c r="T12" s="25"/>
      <c r="U12" s="26">
        <f>IF(R12&lt;&gt;0,IF(S12&lt;&gt;"",IF(AD17="Y",IF(S12&lt;&gt;"",SUM(R12*AD15)),IF(AD17&lt;&gt;"Y",IF(S12&lt;&gt;"",SUM(R12*$Z$4)))),IF(AD17="Y",IF(T12&lt;&gt;"",SUM(R12*AD16)),IF(AD17&lt;&gt;"Y",IF(T12&lt;&gt;"",SUM(R12*$Z$5))))),0)</f>
        <v>0</v>
      </c>
      <c r="V12" s="167">
        <f t="shared" si="2"/>
      </c>
      <c r="W12" s="168"/>
      <c r="X12" s="27">
        <f t="shared" si="5"/>
        <v>0</v>
      </c>
      <c r="Y12" s="28">
        <f t="shared" si="6"/>
        <v>0</v>
      </c>
      <c r="Z12" s="28">
        <f t="shared" si="7"/>
        <v>0</v>
      </c>
      <c r="AA12" s="26">
        <f t="shared" si="8"/>
        <v>0</v>
      </c>
      <c r="AB12" s="114"/>
      <c r="AC12" s="116" t="s">
        <v>7</v>
      </c>
      <c r="AD12" s="117">
        <v>19.7</v>
      </c>
      <c r="AE12" s="114"/>
    </row>
    <row r="13" spans="1:31" ht="12.75">
      <c r="A13" s="97">
        <v>4</v>
      </c>
      <c r="B13" s="110" t="s">
        <v>46</v>
      </c>
      <c r="C13" s="111">
        <v>38409</v>
      </c>
      <c r="D13" s="19">
        <v>0</v>
      </c>
      <c r="E13" s="20">
        <v>0</v>
      </c>
      <c r="F13" s="21">
        <v>0</v>
      </c>
      <c r="G13" s="20">
        <v>0</v>
      </c>
      <c r="H13" s="20">
        <v>0</v>
      </c>
      <c r="I13" s="20">
        <v>0</v>
      </c>
      <c r="J13" s="20">
        <v>0</v>
      </c>
      <c r="K13" s="22">
        <v>0</v>
      </c>
      <c r="L13" s="10">
        <f t="shared" si="3"/>
      </c>
      <c r="M13" s="10">
        <f t="shared" si="0"/>
        <v>0</v>
      </c>
      <c r="N13" s="11" t="str">
        <f t="shared" si="1"/>
        <v>?</v>
      </c>
      <c r="O13" s="23">
        <f t="shared" si="4"/>
        <v>0</v>
      </c>
      <c r="P13" s="24">
        <f>IF($AD$17&lt;&gt;"Y",IF(SUM(((D10+D11+D12+D13)*$U$7)-(F10+F11+F12+F13))&gt;=0,SUM(((D10+D11+D12+D13)*$U$7)-(F10+F11+F12+F13)),0),IF(SUM(((D10+D11+D12+D13)*$AD$14)-(F10+F11+F12+F13))&gt;=0,SUM(((D10+D11+D12+D13)*$AD$14)-(F10+F11+F12+F13)),0))</f>
        <v>0</v>
      </c>
      <c r="Q13" s="2"/>
      <c r="R13" s="19">
        <v>0</v>
      </c>
      <c r="S13" s="25"/>
      <c r="T13" s="25"/>
      <c r="U13" s="26">
        <f>IF(R13&lt;&gt;0,IF(S13&lt;&gt;"",IF(AD17="Y",IF(S13&lt;&gt;"",SUM(R13*AD15)),IF(AD17&lt;&gt;"Y",IF(S13&lt;&gt;"",SUM(R13*$Z$4)))),IF(AD17="Y",IF(T13&lt;&gt;"",SUM(R13*AD16)),IF(AD17&lt;&gt;"Y",IF(T13&lt;&gt;"",SUM(R13*$Z$5))))),0)</f>
        <v>0</v>
      </c>
      <c r="V13" s="167">
        <f t="shared" si="2"/>
      </c>
      <c r="W13" s="168"/>
      <c r="X13" s="27">
        <f t="shared" si="5"/>
        <v>0</v>
      </c>
      <c r="Y13" s="28">
        <f t="shared" si="6"/>
        <v>0</v>
      </c>
      <c r="Z13" s="28">
        <f t="shared" si="7"/>
        <v>0</v>
      </c>
      <c r="AA13" s="26">
        <f t="shared" si="8"/>
        <v>0</v>
      </c>
      <c r="AB13" s="114"/>
      <c r="AC13" s="116" t="s">
        <v>9</v>
      </c>
      <c r="AD13" s="117">
        <v>16.6</v>
      </c>
      <c r="AE13" s="114"/>
    </row>
    <row r="14" spans="1:31" ht="12.75">
      <c r="A14" s="97">
        <v>5</v>
      </c>
      <c r="B14" s="110" t="s">
        <v>47</v>
      </c>
      <c r="C14" s="111">
        <v>38410</v>
      </c>
      <c r="D14" s="19">
        <v>0</v>
      </c>
      <c r="E14" s="20">
        <v>0</v>
      </c>
      <c r="F14" s="21">
        <v>0</v>
      </c>
      <c r="G14" s="20">
        <v>0</v>
      </c>
      <c r="H14" s="20">
        <v>0</v>
      </c>
      <c r="I14" s="20">
        <v>0</v>
      </c>
      <c r="J14" s="20">
        <v>0</v>
      </c>
      <c r="K14" s="22">
        <v>0</v>
      </c>
      <c r="L14" s="10">
        <f t="shared" si="3"/>
      </c>
      <c r="M14" s="10">
        <f t="shared" si="0"/>
        <v>0</v>
      </c>
      <c r="N14" s="11" t="str">
        <f t="shared" si="1"/>
        <v>?</v>
      </c>
      <c r="O14" s="23">
        <f t="shared" si="4"/>
        <v>0</v>
      </c>
      <c r="P14" s="24">
        <f>IF($AD$17&lt;&gt;"Y",IF(SUM(((D10+D11+D12+D13+D14)*$U$7)-(F10+F11+F12+F13+F14))&gt;=0,SUM(((D10+D11+D12+D13+D14)*$U$7)-(F10+F11+F12+F13+F14)),0),IF(SUM(((D10+D11+D12+D13+D14)*$AD$14)-(F10+F11+F12+F13+F14))&gt;=0,SUM(((D10+D11+D12+D13+D14)*$AD$14)-(F10+F11+F12+F13+F14)),0))</f>
        <v>0</v>
      </c>
      <c r="Q14" s="2"/>
      <c r="R14" s="19">
        <v>0</v>
      </c>
      <c r="S14" s="25"/>
      <c r="T14" s="25"/>
      <c r="U14" s="26">
        <f>IF(R14&lt;&gt;0,IF(S14&lt;&gt;"",IF(AD17="Y",IF(S14&lt;&gt;"",SUM(R14*AD15)),IF(AD17&lt;&gt;"Y",IF(S14&lt;&gt;"",SUM(R14*$Z$4)))),IF(AD17="Y",IF(T14&lt;&gt;"",SUM(R14*AD16)),IF(AD17&lt;&gt;"Y",IF(T14&lt;&gt;"",SUM(R14*$Z$5))))),0)</f>
        <v>0</v>
      </c>
      <c r="V14" s="167">
        <f t="shared" si="2"/>
      </c>
      <c r="W14" s="168"/>
      <c r="X14" s="27">
        <f t="shared" si="5"/>
        <v>0</v>
      </c>
      <c r="Y14" s="28">
        <f t="shared" si="6"/>
        <v>0</v>
      </c>
      <c r="Z14" s="28">
        <f t="shared" si="7"/>
        <v>0</v>
      </c>
      <c r="AA14" s="26">
        <f t="shared" si="8"/>
        <v>0</v>
      </c>
      <c r="AB14" s="114"/>
      <c r="AC14" s="116" t="s">
        <v>11</v>
      </c>
      <c r="AD14" s="117">
        <v>14.25</v>
      </c>
      <c r="AE14" s="114"/>
    </row>
    <row r="15" spans="1:31" ht="12.75">
      <c r="A15" s="97">
        <v>6</v>
      </c>
      <c r="B15" s="110" t="s">
        <v>48</v>
      </c>
      <c r="C15" s="111">
        <v>38411</v>
      </c>
      <c r="D15" s="19">
        <v>0</v>
      </c>
      <c r="E15" s="20">
        <v>0</v>
      </c>
      <c r="F15" s="21">
        <v>0</v>
      </c>
      <c r="G15" s="20">
        <v>0</v>
      </c>
      <c r="H15" s="20">
        <v>0</v>
      </c>
      <c r="I15" s="20">
        <v>0</v>
      </c>
      <c r="J15" s="20">
        <v>0</v>
      </c>
      <c r="K15" s="22">
        <v>0</v>
      </c>
      <c r="L15" s="10">
        <f t="shared" si="3"/>
      </c>
      <c r="M15" s="10">
        <f t="shared" si="0"/>
        <v>0</v>
      </c>
      <c r="N15" s="11" t="str">
        <f t="shared" si="1"/>
        <v>?</v>
      </c>
      <c r="O15" s="23">
        <f t="shared" si="4"/>
        <v>0</v>
      </c>
      <c r="P15" s="24">
        <f>IF($AD$17&lt;&gt;"Y",IF(SUM(((D10+D11+D12+D13+D14+D15)*$U$7)-(F10+F11+F12+F13+F14+F15))&gt;=0,SUM(((D10+D11+D12+D13+D14+D15)*$U$7)-(F10+F11+F12+F13+F14+F15)),0),IF(SUM(((D10+D11+D12+D13+D14+D15)*$AD$14)-(F10+F11+F12+F13+F14+F15))&gt;=0,SUM(((D10+D11+D12+D13+D14+D15)*$AD$14)-(F10+F11+F12+F13+F14+F15)),0))</f>
        <v>0</v>
      </c>
      <c r="Q15" s="2"/>
      <c r="R15" s="19">
        <v>0</v>
      </c>
      <c r="S15" s="25"/>
      <c r="T15" s="25"/>
      <c r="U15" s="26">
        <f>IF(R15&lt;&gt;0,IF(S15&lt;&gt;"",IF(AD17="Y",IF(S15&lt;&gt;"",SUM(R15*AD15)),IF(AD17&lt;&gt;"Y",IF(S15&lt;&gt;"",SUM(R15*$Z$4)))),IF(AD17="Y",IF(T15&lt;&gt;"",SUM(R15*AD16)),IF(AD17&lt;&gt;"Y",IF(T15&lt;&gt;"",SUM(R15*$Z$5))))),0)</f>
        <v>0</v>
      </c>
      <c r="V15" s="167">
        <f t="shared" si="2"/>
      </c>
      <c r="W15" s="168"/>
      <c r="X15" s="27">
        <f t="shared" si="5"/>
        <v>0</v>
      </c>
      <c r="Y15" s="28">
        <f t="shared" si="6"/>
        <v>0</v>
      </c>
      <c r="Z15" s="28">
        <f t="shared" si="7"/>
        <v>0</v>
      </c>
      <c r="AA15" s="26">
        <f t="shared" si="8"/>
        <v>0</v>
      </c>
      <c r="AB15" s="114"/>
      <c r="AC15" s="116" t="s">
        <v>25</v>
      </c>
      <c r="AD15" s="117">
        <v>20.31</v>
      </c>
      <c r="AE15" s="114"/>
    </row>
    <row r="16" spans="1:31" ht="13.5" thickBot="1">
      <c r="A16" s="98">
        <v>7</v>
      </c>
      <c r="B16" s="112" t="s">
        <v>49</v>
      </c>
      <c r="C16" s="113">
        <v>38412</v>
      </c>
      <c r="D16" s="29">
        <v>0</v>
      </c>
      <c r="E16" s="30">
        <v>0</v>
      </c>
      <c r="F16" s="31">
        <v>0</v>
      </c>
      <c r="G16" s="30">
        <v>0</v>
      </c>
      <c r="H16" s="30">
        <v>0</v>
      </c>
      <c r="I16" s="30">
        <v>0</v>
      </c>
      <c r="J16" s="30">
        <v>0</v>
      </c>
      <c r="K16" s="32">
        <v>0</v>
      </c>
      <c r="L16" s="10">
        <f t="shared" si="3"/>
      </c>
      <c r="M16" s="10">
        <f t="shared" si="0"/>
        <v>0</v>
      </c>
      <c r="N16" s="11" t="str">
        <f t="shared" si="1"/>
        <v>?</v>
      </c>
      <c r="O16" s="33">
        <f t="shared" si="4"/>
        <v>0</v>
      </c>
      <c r="P16" s="34">
        <f>IF($AD$17&lt;&gt;"Y",IF(SUM(((D10+D11+D12+D13+D14+D15+D16)*$U$7)-(F10+F11+F12+F13+F14+F15+F16))&gt;=0,SUM(((D10+D11+D12+D13+D14+D15+D16)*$U$7)-(F10+F11+F12+F13+F14+F15+F16)),0),IF(SUM(((D10+D11+D12+D13+D14+D15+D16)*$AD$14)-(F10+F11+F12+F13+F14+F15+F16))&gt;=0,SUM(((D10+D11+D12+D13+D14+D15+D16)*$AD$14)-(F10+F11+F12+F13+F14+F15+F16)),0))</f>
        <v>0</v>
      </c>
      <c r="Q16" s="2"/>
      <c r="R16" s="29">
        <v>0</v>
      </c>
      <c r="S16" s="35"/>
      <c r="T16" s="35"/>
      <c r="U16" s="26">
        <f>IF(R16&lt;&gt;0,IF(S16&lt;&gt;"",IF(AD17="Y",IF(S16&lt;&gt;"",SUM(R16*AD15)),IF(AD17&lt;&gt;"Y",IF(S16&lt;&gt;"",SUM(R16*$Z$4)))),IF(AD17="Y",IF(T16&lt;&gt;"",SUM(R16*AD16)),IF(AD17&lt;&gt;"Y",IF(T16&lt;&gt;"",SUM(R16*$Z$5))))),0)</f>
        <v>0</v>
      </c>
      <c r="V16" s="167">
        <f t="shared" si="2"/>
      </c>
      <c r="W16" s="168"/>
      <c r="X16" s="36">
        <f t="shared" si="5"/>
        <v>0</v>
      </c>
      <c r="Y16" s="37">
        <f t="shared" si="6"/>
        <v>0</v>
      </c>
      <c r="Z16" s="37">
        <f t="shared" si="7"/>
        <v>0</v>
      </c>
      <c r="AA16" s="38">
        <f t="shared" si="8"/>
        <v>0</v>
      </c>
      <c r="AB16" s="114"/>
      <c r="AC16" s="116" t="s">
        <v>26</v>
      </c>
      <c r="AD16" s="117">
        <v>14.25</v>
      </c>
      <c r="AE16" s="114"/>
    </row>
    <row r="17" spans="1:31" ht="13.5" thickBot="1">
      <c r="A17" s="99" t="s">
        <v>52</v>
      </c>
      <c r="B17" s="100"/>
      <c r="C17" s="101"/>
      <c r="D17" s="39">
        <f>SUM(D10:D16)</f>
        <v>0</v>
      </c>
      <c r="E17" s="40">
        <f>SUM(E10:E16)</f>
        <v>0</v>
      </c>
      <c r="F17" s="41">
        <f aca="true" t="shared" si="9" ref="F17:K17">SUM(F10:F16)</f>
        <v>0</v>
      </c>
      <c r="G17" s="40">
        <f t="shared" si="9"/>
        <v>0</v>
      </c>
      <c r="H17" s="40">
        <f t="shared" si="9"/>
        <v>0</v>
      </c>
      <c r="I17" s="40">
        <f t="shared" si="9"/>
        <v>0</v>
      </c>
      <c r="J17" s="40">
        <f t="shared" si="9"/>
        <v>0</v>
      </c>
      <c r="K17" s="42">
        <f t="shared" si="9"/>
        <v>0</v>
      </c>
      <c r="L17" s="10">
        <f>IF(SUM(L10:L16)=0,"",SUM(L10:L16))</f>
      </c>
      <c r="M17" s="43">
        <f>SUM(M10:M16)</f>
        <v>0</v>
      </c>
      <c r="N17" s="11" t="str">
        <f t="shared" si="1"/>
        <v>?</v>
      </c>
      <c r="O17" s="44">
        <f t="shared" si="4"/>
        <v>0</v>
      </c>
      <c r="P17" s="45">
        <f>IF($AD$17&lt;&gt;"Y",IF(SUM(((D10+D11+D12+D13+D14+D15+D16)*$U$7)-(F10+F11+F12+F13+F14+F15+F16))&gt;=0,SUM(((D10+D11+D12+D13+D14+D15+D16)*$U$7)-(F10+F11+F12+F13+F14+F15+F16)),0),IF(SUM(((D10+D11+D12+D13+D14+D15+D16)*$AD$14)-(F10+F11+F12+F13+F14+F15+F16))&gt;=0,SUM(((D10+D11+D12+D13+D14+D15+D16)*$AD$14)-(F10+F11+F12+F13+F14+F15+F16)),0))</f>
        <v>0</v>
      </c>
      <c r="Q17" s="2"/>
      <c r="R17" s="46">
        <f>SUM(R10:R16)</f>
        <v>0</v>
      </c>
      <c r="S17" s="2"/>
      <c r="T17" s="2"/>
      <c r="U17" s="47">
        <f>SUM(U10:U16)</f>
        <v>0</v>
      </c>
      <c r="V17" s="2"/>
      <c r="W17" s="2"/>
      <c r="X17" s="48">
        <f t="shared" si="5"/>
        <v>0</v>
      </c>
      <c r="Y17" s="41">
        <f t="shared" si="6"/>
        <v>0</v>
      </c>
      <c r="Z17" s="49">
        <f t="shared" si="7"/>
        <v>0</v>
      </c>
      <c r="AA17" s="50">
        <f t="shared" si="8"/>
        <v>0</v>
      </c>
      <c r="AB17" s="114"/>
      <c r="AC17" s="118" t="s">
        <v>32</v>
      </c>
      <c r="AD17" s="119" t="s">
        <v>33</v>
      </c>
      <c r="AE17" s="114"/>
    </row>
    <row r="18" spans="1:31" ht="13.5" thickBot="1">
      <c r="A18" s="2"/>
      <c r="B18" s="10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14"/>
      <c r="AC18" s="114"/>
      <c r="AD18" s="114"/>
      <c r="AE18" s="114"/>
    </row>
    <row r="19" spans="1:31" ht="12.75">
      <c r="A19" s="96">
        <v>8</v>
      </c>
      <c r="B19" s="51" t="str">
        <f aca="true" t="shared" si="10" ref="B19:B25">B10</f>
        <v>WEDNESDAY</v>
      </c>
      <c r="C19" s="109">
        <v>38413</v>
      </c>
      <c r="D19" s="6">
        <v>0</v>
      </c>
      <c r="E19" s="7">
        <v>0</v>
      </c>
      <c r="F19" s="8">
        <v>0</v>
      </c>
      <c r="G19" s="7">
        <v>0</v>
      </c>
      <c r="H19" s="7">
        <v>0</v>
      </c>
      <c r="I19" s="7">
        <v>0</v>
      </c>
      <c r="J19" s="7">
        <v>0</v>
      </c>
      <c r="K19" s="9">
        <v>0</v>
      </c>
      <c r="L19" s="10">
        <f>IF(E19&lt;&gt;SUM(G19:J19),SUM(E19-(G19+H19+I19+J19)),"")</f>
      </c>
      <c r="M19" s="10">
        <f aca="true" t="shared" si="11" ref="M19:M25">IF($AD$26&lt;&gt;"Y",IF(F19&lt;&gt;SUM((G19*$U$4)+(H19*$U$5)+(I19*$U$6)+K19),SUM(F19-((G19*$U$4)+(H19*$U$5)+(I19*$U$6)+K19)),0),SUM((F19-((G19*$AD$20)+(H19*$AD$21)+(I19*$AD$22)+K19))))</f>
        <v>0</v>
      </c>
      <c r="N19" s="11" t="str">
        <f aca="true" t="shared" si="12" ref="N19:N26">IF(SUM(O19&lt;$D$5),"?","")</f>
        <v>?</v>
      </c>
      <c r="O19" s="52">
        <f>IF(E19&lt;&gt;0,IF(D19=0,"ERROR",SUM(E19/D19)),0)</f>
        <v>0</v>
      </c>
      <c r="P19" s="13">
        <f>IF($AD$26&lt;&gt;"Y",IF(SUM((D19*$U$7)-F19)&gt;=0,SUM((D19*$U$7)-F19),0),IF(SUM((D19*$AD$23)-F19)&gt;=0,SUM((D19*$AD$23)-F19),0))</f>
        <v>0</v>
      </c>
      <c r="Q19" s="2"/>
      <c r="R19" s="6">
        <v>0</v>
      </c>
      <c r="S19" s="14"/>
      <c r="T19" s="14"/>
      <c r="U19" s="15">
        <f>IF(R19&lt;&gt;0,IF(S19&lt;&gt;"",IF(AD26="Y",IF(S19&lt;&gt;"",SUM(R19*AD24)),IF(AD26&lt;&gt;"Y",IF(S19&lt;&gt;"",SUM(R19*$Z$4)))),IF(AD26="Y",IF(T19&lt;&gt;"",SUM(R19*AD25)),IF(AD26&lt;&gt;"Y",IF(T19&lt;&gt;"",SUM(R19*$Z$5))))),0)</f>
        <v>0</v>
      </c>
      <c r="V19" s="167">
        <f aca="true" t="shared" si="13" ref="V19:V25">IF(R19&gt;0,IF(S19&lt;&gt;"",IF(T19&lt;&gt;"","ERROR",""),IF(T19&lt;&gt;"","","PAY TYPE")),"")</f>
      </c>
      <c r="W19" s="168"/>
      <c r="X19" s="16">
        <f>SUM(F19)</f>
        <v>0</v>
      </c>
      <c r="Y19" s="17">
        <f>SUM(P19)</f>
        <v>0</v>
      </c>
      <c r="Z19" s="17">
        <f>SUM(U19)</f>
        <v>0</v>
      </c>
      <c r="AA19" s="18">
        <f>SUM(X19:Z19)</f>
        <v>0</v>
      </c>
      <c r="AB19" s="114"/>
      <c r="AC19" s="115" t="s">
        <v>31</v>
      </c>
      <c r="AD19" s="114"/>
      <c r="AE19" s="114"/>
    </row>
    <row r="20" spans="1:31" ht="12.75">
      <c r="A20" s="97">
        <v>9</v>
      </c>
      <c r="B20" s="53" t="str">
        <f t="shared" si="10"/>
        <v>THURSDAY</v>
      </c>
      <c r="C20" s="111">
        <v>38414</v>
      </c>
      <c r="D20" s="19">
        <v>0</v>
      </c>
      <c r="E20" s="20">
        <v>0</v>
      </c>
      <c r="F20" s="21">
        <v>0</v>
      </c>
      <c r="G20" s="20">
        <v>0</v>
      </c>
      <c r="H20" s="20">
        <v>0</v>
      </c>
      <c r="I20" s="20">
        <v>0</v>
      </c>
      <c r="J20" s="20">
        <v>0</v>
      </c>
      <c r="K20" s="22">
        <v>0</v>
      </c>
      <c r="L20" s="10">
        <f aca="true" t="shared" si="14" ref="L20:L25">IF(E20&lt;&gt;SUM(G20:J20),SUM(E20-(G20+H20+I20+J20)),"")</f>
      </c>
      <c r="M20" s="10">
        <f t="shared" si="11"/>
        <v>0</v>
      </c>
      <c r="N20" s="11" t="str">
        <f t="shared" si="12"/>
        <v>?</v>
      </c>
      <c r="O20" s="54">
        <f aca="true" t="shared" si="15" ref="O20:O26">IF(E20&lt;&gt;0,IF(D20=0,"ERROR",SUM(E20/D20)),0)</f>
        <v>0</v>
      </c>
      <c r="P20" s="24">
        <f>IF($AD$26&lt;&gt;"Y",IF(SUM(((D19+D20)*$U$7)-(F19+F20))&gt;=0,SUM(((D19+D20)*$U$7)-(F19+F20)),0),IF(SUM(((D19+D20)*$AD$23)-(F19+F20))&gt;=0,SUM(((D19+D20)*$AD$23)-(F19+F20)),0))</f>
        <v>0</v>
      </c>
      <c r="Q20" s="2"/>
      <c r="R20" s="19">
        <v>0</v>
      </c>
      <c r="S20" s="25"/>
      <c r="T20" s="25"/>
      <c r="U20" s="26">
        <f>IF(R20&lt;&gt;0,IF(S20&lt;&gt;"",IF(AD26="Y",IF(S20&lt;&gt;"",SUM(R20*AD24)),IF(AD26&lt;&gt;"Y",IF(S20&lt;&gt;"",SUM(R20*$Z$4)))),IF(AD26="Y",IF(T20&lt;&gt;"",SUM(R20*AD25)),IF(AD26&lt;&gt;"Y",IF(T20&lt;&gt;"",SUM(R20*$Z$5))))),0)</f>
        <v>0</v>
      </c>
      <c r="V20" s="167">
        <f t="shared" si="13"/>
      </c>
      <c r="W20" s="168"/>
      <c r="X20" s="27">
        <f aca="true" t="shared" si="16" ref="X20:X26">SUM(F20)</f>
        <v>0</v>
      </c>
      <c r="Y20" s="28">
        <f aca="true" t="shared" si="17" ref="Y20:Y26">SUM(P20)</f>
        <v>0</v>
      </c>
      <c r="Z20" s="28">
        <f aca="true" t="shared" si="18" ref="Z20:Z26">SUM(U20)</f>
        <v>0</v>
      </c>
      <c r="AA20" s="26">
        <f aca="true" t="shared" si="19" ref="AA20:AA26">SUM(X20:Z20)</f>
        <v>0</v>
      </c>
      <c r="AB20" s="114"/>
      <c r="AC20" s="116" t="s">
        <v>4</v>
      </c>
      <c r="AD20" s="117">
        <v>16.6</v>
      </c>
      <c r="AE20" s="114"/>
    </row>
    <row r="21" spans="1:31" ht="12.75">
      <c r="A21" s="97">
        <v>10</v>
      </c>
      <c r="B21" s="53" t="str">
        <f t="shared" si="10"/>
        <v>FRIDAY</v>
      </c>
      <c r="C21" s="111">
        <v>38415</v>
      </c>
      <c r="D21" s="19">
        <v>0</v>
      </c>
      <c r="E21" s="20">
        <v>0</v>
      </c>
      <c r="F21" s="21">
        <v>0</v>
      </c>
      <c r="G21" s="20">
        <v>0</v>
      </c>
      <c r="H21" s="20">
        <v>0</v>
      </c>
      <c r="I21" s="20">
        <v>0</v>
      </c>
      <c r="J21" s="20">
        <v>0</v>
      </c>
      <c r="K21" s="22">
        <v>0</v>
      </c>
      <c r="L21" s="10">
        <f t="shared" si="14"/>
      </c>
      <c r="M21" s="10">
        <f t="shared" si="11"/>
        <v>0</v>
      </c>
      <c r="N21" s="11" t="str">
        <f t="shared" si="12"/>
        <v>?</v>
      </c>
      <c r="O21" s="54">
        <f t="shared" si="15"/>
        <v>0</v>
      </c>
      <c r="P21" s="24">
        <f>IF($AD$26&lt;&gt;"Y",IF(SUM(((D19+D20+D21)*$U$7)-(F19+F20+F21))&gt;=0,SUM(((D19+D20+D21)*$U$7)-(F19+F20+F21)),0),IF(SUM(((D19+D20+D21)*$AD$23)-(F19+F20+F21))&gt;=0,SUM(((D19+D20+D21)*$AD$23)-(F19+F20+F21)),0))</f>
        <v>0</v>
      </c>
      <c r="Q21" s="2"/>
      <c r="R21" s="19">
        <v>0</v>
      </c>
      <c r="S21" s="25"/>
      <c r="T21" s="25"/>
      <c r="U21" s="26">
        <f>IF(R21&lt;&gt;0,IF(S21&lt;&gt;"",IF(AD26="Y",IF(S21&lt;&gt;"",SUM(R21*AD24)),IF(AD26&lt;&gt;"Y",IF(S21&lt;&gt;"",SUM(R21*$Z$4)))),IF(AD26="Y",IF(T21&lt;&gt;"",SUM(R21*AD25)),IF(AD26&lt;&gt;"Y",IF(T21&lt;&gt;"",SUM(R21*$Z$5))))),0)</f>
        <v>0</v>
      </c>
      <c r="V21" s="167">
        <f t="shared" si="13"/>
      </c>
      <c r="W21" s="168"/>
      <c r="X21" s="27">
        <f t="shared" si="16"/>
        <v>0</v>
      </c>
      <c r="Y21" s="28">
        <f t="shared" si="17"/>
        <v>0</v>
      </c>
      <c r="Z21" s="28">
        <f t="shared" si="18"/>
        <v>0</v>
      </c>
      <c r="AA21" s="26">
        <f t="shared" si="19"/>
        <v>0</v>
      </c>
      <c r="AB21" s="114"/>
      <c r="AC21" s="116" t="s">
        <v>7</v>
      </c>
      <c r="AD21" s="117">
        <v>19.7</v>
      </c>
      <c r="AE21" s="114"/>
    </row>
    <row r="22" spans="1:31" ht="12.75">
      <c r="A22" s="97">
        <v>11</v>
      </c>
      <c r="B22" s="53" t="str">
        <f t="shared" si="10"/>
        <v>SATURDAY</v>
      </c>
      <c r="C22" s="111">
        <v>38416</v>
      </c>
      <c r="D22" s="19">
        <v>0</v>
      </c>
      <c r="E22" s="20">
        <v>0</v>
      </c>
      <c r="F22" s="21">
        <v>0</v>
      </c>
      <c r="G22" s="20">
        <v>0</v>
      </c>
      <c r="H22" s="20">
        <v>0</v>
      </c>
      <c r="I22" s="20">
        <v>0</v>
      </c>
      <c r="J22" s="20">
        <v>0</v>
      </c>
      <c r="K22" s="22">
        <v>0</v>
      </c>
      <c r="L22" s="10">
        <f t="shared" si="14"/>
      </c>
      <c r="M22" s="10">
        <f t="shared" si="11"/>
        <v>0</v>
      </c>
      <c r="N22" s="11" t="str">
        <f t="shared" si="12"/>
        <v>?</v>
      </c>
      <c r="O22" s="54">
        <f t="shared" si="15"/>
        <v>0</v>
      </c>
      <c r="P22" s="24">
        <f>IF($AD$26&lt;&gt;"Y",IF(SUM(((D19+D20+D21+D22)*$U$7)-(F19+F20+F21+F22))&gt;=0,SUM(((D19+D20+D21+D22)*$U$7)-(F19+F20+F21+F22)),0),IF(SUM(((D19+D20+D21+D22)*$AD$23)-(F19+F20+F21+F22))&gt;=0,SUM(((D19+D20+D21+D22)*$AD$23)-(F19+F20+F21+F22)),0))</f>
        <v>0</v>
      </c>
      <c r="Q22" s="2"/>
      <c r="R22" s="19">
        <v>0</v>
      </c>
      <c r="S22" s="25"/>
      <c r="T22" s="25"/>
      <c r="U22" s="26">
        <f>IF(R22&lt;&gt;0,IF(S22&lt;&gt;"",IF(AD26="Y",IF(S22&lt;&gt;"",SUM(R22*AD24)),IF(AD26&lt;&gt;"Y",IF(S22&lt;&gt;"",SUM(R22*$Z$4)))),IF(AD26="Y",IF(T22&lt;&gt;"",SUM(R22*AD25)),IF(AD26&lt;&gt;"Y",IF(T22&lt;&gt;"",SUM(R22*$Z$5))))),0)</f>
        <v>0</v>
      </c>
      <c r="V22" s="167">
        <f t="shared" si="13"/>
      </c>
      <c r="W22" s="168"/>
      <c r="X22" s="27">
        <f t="shared" si="16"/>
        <v>0</v>
      </c>
      <c r="Y22" s="28">
        <f t="shared" si="17"/>
        <v>0</v>
      </c>
      <c r="Z22" s="28">
        <f t="shared" si="18"/>
        <v>0</v>
      </c>
      <c r="AA22" s="26">
        <f t="shared" si="19"/>
        <v>0</v>
      </c>
      <c r="AB22" s="114"/>
      <c r="AC22" s="116" t="s">
        <v>9</v>
      </c>
      <c r="AD22" s="117">
        <v>16.6</v>
      </c>
      <c r="AE22" s="114"/>
    </row>
    <row r="23" spans="1:31" ht="12.75">
      <c r="A23" s="97">
        <v>12</v>
      </c>
      <c r="B23" s="53" t="str">
        <f t="shared" si="10"/>
        <v>SUNDAY</v>
      </c>
      <c r="C23" s="111">
        <v>38417</v>
      </c>
      <c r="D23" s="19">
        <v>0</v>
      </c>
      <c r="E23" s="20">
        <v>0</v>
      </c>
      <c r="F23" s="21">
        <v>0</v>
      </c>
      <c r="G23" s="20">
        <v>0</v>
      </c>
      <c r="H23" s="20">
        <v>0</v>
      </c>
      <c r="I23" s="20">
        <v>0</v>
      </c>
      <c r="J23" s="20">
        <v>0</v>
      </c>
      <c r="K23" s="22">
        <v>0</v>
      </c>
      <c r="L23" s="10">
        <f t="shared" si="14"/>
      </c>
      <c r="M23" s="10">
        <f t="shared" si="11"/>
        <v>0</v>
      </c>
      <c r="N23" s="11" t="str">
        <f t="shared" si="12"/>
        <v>?</v>
      </c>
      <c r="O23" s="54">
        <f t="shared" si="15"/>
        <v>0</v>
      </c>
      <c r="P23" s="24">
        <f>IF($AD$26&lt;&gt;"Y",IF(SUM(((D19+D20+D21+D22+D23)*$U$7)-(F19+F20+F21+F22+F23))&gt;=0,SUM(((D19+D20+D21+D22+D23)*$U$7)-(F19+F20+F21+F22+F23)),0),IF(SUM(((D19+D20+D21+D22+D23)*$AD$23)-(F19+F20+F21+F22+F23))&gt;=0,SUM(((D19+D20+D21+D22+D23)*$AD$23)-(F19+F20+F21+F22+F23)),0))</f>
        <v>0</v>
      </c>
      <c r="Q23" s="2"/>
      <c r="R23" s="19">
        <v>0</v>
      </c>
      <c r="S23" s="25"/>
      <c r="T23" s="25"/>
      <c r="U23" s="26">
        <f>IF(R23&lt;&gt;0,IF(S23&lt;&gt;"",IF(AD26="Y",IF(S23&lt;&gt;"",SUM(R23*AD24)),IF(AD26&lt;&gt;"Y",IF(S23&lt;&gt;"",SUM(R23*$Z$4)))),IF(AD26="Y",IF(T23&lt;&gt;"",SUM(R23*AD25)),IF(AD26&lt;&gt;"Y",IF(T23&lt;&gt;"",SUM(R23*$Z$5))))),0)</f>
        <v>0</v>
      </c>
      <c r="V23" s="167">
        <f t="shared" si="13"/>
      </c>
      <c r="W23" s="168"/>
      <c r="X23" s="27">
        <f t="shared" si="16"/>
        <v>0</v>
      </c>
      <c r="Y23" s="28">
        <f t="shared" si="17"/>
        <v>0</v>
      </c>
      <c r="Z23" s="28">
        <f t="shared" si="18"/>
        <v>0</v>
      </c>
      <c r="AA23" s="26">
        <f t="shared" si="19"/>
        <v>0</v>
      </c>
      <c r="AB23" s="114"/>
      <c r="AC23" s="116" t="s">
        <v>11</v>
      </c>
      <c r="AD23" s="117">
        <v>14.25</v>
      </c>
      <c r="AE23" s="114"/>
    </row>
    <row r="24" spans="1:31" ht="12.75">
      <c r="A24" s="97">
        <v>13</v>
      </c>
      <c r="B24" s="53" t="str">
        <f t="shared" si="10"/>
        <v>MONDAY</v>
      </c>
      <c r="C24" s="111">
        <v>38418</v>
      </c>
      <c r="D24" s="19">
        <v>0</v>
      </c>
      <c r="E24" s="20">
        <v>0</v>
      </c>
      <c r="F24" s="21">
        <v>0</v>
      </c>
      <c r="G24" s="20">
        <v>0</v>
      </c>
      <c r="H24" s="20">
        <v>0</v>
      </c>
      <c r="I24" s="20">
        <v>0</v>
      </c>
      <c r="J24" s="20">
        <v>0</v>
      </c>
      <c r="K24" s="22">
        <v>0</v>
      </c>
      <c r="L24" s="10">
        <f t="shared" si="14"/>
      </c>
      <c r="M24" s="10">
        <f t="shared" si="11"/>
        <v>0</v>
      </c>
      <c r="N24" s="11" t="str">
        <f t="shared" si="12"/>
        <v>?</v>
      </c>
      <c r="O24" s="54">
        <f t="shared" si="15"/>
        <v>0</v>
      </c>
      <c r="P24" s="24">
        <f>IF($AD$26&lt;&gt;"Y",IF(SUM(((D19+D20+D21+D22+D23+D24)*$U$7)-(F19+F20+F21+F22+F23+F24))&gt;=0,SUM(((D19+D20+D21+D22+D23+D24)*$U$7)-(F19+F20+F21+F22+F23+F24)),0),IF(SUM(((D19+D20+D21+D22+D23+D24)*$AD$23)-(F19+F20+F21+F22+F23+F24))&gt;=0,SUM(((D19+D20+D21+D22+D23+D24)*$AD$23)-(F19+F20+F21+F22+F23+F24)),0))</f>
        <v>0</v>
      </c>
      <c r="Q24" s="2"/>
      <c r="R24" s="19">
        <v>0</v>
      </c>
      <c r="S24" s="25"/>
      <c r="T24" s="25"/>
      <c r="U24" s="26">
        <f>IF(R24&lt;&gt;0,IF(S24&lt;&gt;"",IF(AD26="Y",IF(S24&lt;&gt;"",SUM(R24*AD24)),IF(AD26&lt;&gt;"Y",IF(S24&lt;&gt;"",SUM(R24*$Z$4)))),IF(AD26="Y",IF(T24&lt;&gt;"",SUM(R24*AD25)),IF(AD26&lt;&gt;"Y",IF(T24&lt;&gt;"",SUM(R24*$Z$5))))),0)</f>
        <v>0</v>
      </c>
      <c r="V24" s="167">
        <f t="shared" si="13"/>
      </c>
      <c r="W24" s="168"/>
      <c r="X24" s="27">
        <f t="shared" si="16"/>
        <v>0</v>
      </c>
      <c r="Y24" s="28">
        <f t="shared" si="17"/>
        <v>0</v>
      </c>
      <c r="Z24" s="28">
        <f t="shared" si="18"/>
        <v>0</v>
      </c>
      <c r="AA24" s="26">
        <f t="shared" si="19"/>
        <v>0</v>
      </c>
      <c r="AB24" s="114"/>
      <c r="AC24" s="116" t="s">
        <v>25</v>
      </c>
      <c r="AD24" s="117">
        <v>20.31</v>
      </c>
      <c r="AE24" s="114"/>
    </row>
    <row r="25" spans="1:31" ht="13.5" thickBot="1">
      <c r="A25" s="98">
        <v>14</v>
      </c>
      <c r="B25" s="55" t="str">
        <f t="shared" si="10"/>
        <v>TUESDAY</v>
      </c>
      <c r="C25" s="113">
        <v>38419</v>
      </c>
      <c r="D25" s="29">
        <v>0</v>
      </c>
      <c r="E25" s="30">
        <v>0</v>
      </c>
      <c r="F25" s="31">
        <v>0</v>
      </c>
      <c r="G25" s="30">
        <v>0</v>
      </c>
      <c r="H25" s="30">
        <v>0</v>
      </c>
      <c r="I25" s="30">
        <v>0</v>
      </c>
      <c r="J25" s="30">
        <v>0</v>
      </c>
      <c r="K25" s="32">
        <v>0</v>
      </c>
      <c r="L25" s="10">
        <f t="shared" si="14"/>
      </c>
      <c r="M25" s="10">
        <f t="shared" si="11"/>
        <v>0</v>
      </c>
      <c r="N25" s="11" t="str">
        <f t="shared" si="12"/>
        <v>?</v>
      </c>
      <c r="O25" s="56">
        <f t="shared" si="15"/>
        <v>0</v>
      </c>
      <c r="P25" s="34">
        <f>IF($AD$26&lt;&gt;"Y",IF(SUM(((D19+D20+D21+D22+D23+D24+D25)*$U$7)-(F19+F20+F21+F22+F23+F24+F25))&gt;=0,SUM(((D19+D20+D21+D22+D23+D24+D25)*$U$7)-(F19+F20+F21+F22+F23+F24+F25)),0),IF(SUM(((D19+D20+D21+D22+D23+D24+D25)*$AD$23)-(F19+F20+F21+F22+F23+F24+F25))&gt;=0,SUM(((D19+D20+D21+D22+D23+D24+D25)*$AD$23)-(F19+F20+F21+F22+F23+F24+F25)),0))</f>
        <v>0</v>
      </c>
      <c r="Q25" s="2"/>
      <c r="R25" s="29">
        <v>0</v>
      </c>
      <c r="S25" s="35"/>
      <c r="T25" s="35"/>
      <c r="U25" s="26">
        <f>IF(R25&lt;&gt;0,IF(S25&lt;&gt;"",IF(AD26="Y",IF(S25&lt;&gt;"",SUM(R25*AD24)),IF(AD26&lt;&gt;"Y",IF(S25&lt;&gt;"",SUM(R25*$Z$4)))),IF(AD26="Y",IF(T25&lt;&gt;"",SUM(R25*AD25)),IF(AD26&lt;&gt;"Y",IF(T25&lt;&gt;"",SUM(R25*$Z$5))))),0)</f>
        <v>0</v>
      </c>
      <c r="V25" s="167">
        <f t="shared" si="13"/>
      </c>
      <c r="W25" s="168"/>
      <c r="X25" s="36">
        <f t="shared" si="16"/>
        <v>0</v>
      </c>
      <c r="Y25" s="37">
        <f t="shared" si="17"/>
        <v>0</v>
      </c>
      <c r="Z25" s="37">
        <f t="shared" si="18"/>
        <v>0</v>
      </c>
      <c r="AA25" s="38">
        <f t="shared" si="19"/>
        <v>0</v>
      </c>
      <c r="AB25" s="114"/>
      <c r="AC25" s="116" t="s">
        <v>26</v>
      </c>
      <c r="AD25" s="117">
        <v>14.25</v>
      </c>
      <c r="AE25" s="114"/>
    </row>
    <row r="26" spans="1:31" ht="13.5" thickBot="1">
      <c r="A26" s="99" t="s">
        <v>53</v>
      </c>
      <c r="B26" s="100"/>
      <c r="C26" s="101"/>
      <c r="D26" s="39">
        <f aca="true" t="shared" si="20" ref="D26:K26">SUM(D19:D25)</f>
        <v>0</v>
      </c>
      <c r="E26" s="40">
        <f t="shared" si="20"/>
        <v>0</v>
      </c>
      <c r="F26" s="41">
        <f t="shared" si="20"/>
        <v>0</v>
      </c>
      <c r="G26" s="40">
        <f t="shared" si="20"/>
        <v>0</v>
      </c>
      <c r="H26" s="40">
        <f t="shared" si="20"/>
        <v>0</v>
      </c>
      <c r="I26" s="40">
        <f t="shared" si="20"/>
        <v>0</v>
      </c>
      <c r="J26" s="40">
        <f t="shared" si="20"/>
        <v>0</v>
      </c>
      <c r="K26" s="42">
        <f t="shared" si="20"/>
        <v>0</v>
      </c>
      <c r="L26" s="10">
        <f>IF(SUM(L19:L25)=0,"",SUM(L19:L25))</f>
      </c>
      <c r="M26" s="43">
        <f>SUM(M19:M25)</f>
        <v>0</v>
      </c>
      <c r="N26" s="11" t="str">
        <f t="shared" si="12"/>
        <v>?</v>
      </c>
      <c r="O26" s="44">
        <f t="shared" si="15"/>
        <v>0</v>
      </c>
      <c r="P26" s="45">
        <f>IF($AD$26&lt;&gt;"Y",IF(SUM(((D19+D20+D21+D22+D23+D24+D25)*$U$7)-(F19+F20+F21+F22+F23+F24+F25))&gt;=0,SUM(((D19+D20+D21+D22+D23+D24+D25)*$U$7)-(F19+F20+F21+F22+F23+F24+F25)),0),IF(SUM(((D19+D20+D21+D22+D23+D24+D25)*$AD$23)-(F19+F20+F21+F22+F23+F24+F25))&gt;=0,SUM(((D19+D20+D21+D22+D23+D24+D25)*$AD$23)-(F19+F20+F21+F22+F23+F24+F25)),0))</f>
        <v>0</v>
      </c>
      <c r="Q26" s="2"/>
      <c r="R26" s="46">
        <f>SUM(R19:R25)</f>
        <v>0</v>
      </c>
      <c r="S26" s="2"/>
      <c r="T26" s="2"/>
      <c r="U26" s="47">
        <f>SUM(U19:U25)</f>
        <v>0</v>
      </c>
      <c r="V26" s="2"/>
      <c r="W26" s="2"/>
      <c r="X26" s="48">
        <f t="shared" si="16"/>
        <v>0</v>
      </c>
      <c r="Y26" s="41">
        <f t="shared" si="17"/>
        <v>0</v>
      </c>
      <c r="Z26" s="49">
        <f t="shared" si="18"/>
        <v>0</v>
      </c>
      <c r="AA26" s="50">
        <f t="shared" si="19"/>
        <v>0</v>
      </c>
      <c r="AB26" s="114"/>
      <c r="AC26" s="118" t="s">
        <v>32</v>
      </c>
      <c r="AD26" s="119" t="s">
        <v>33</v>
      </c>
      <c r="AE26" s="114"/>
    </row>
    <row r="27" spans="1:31" ht="13.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14"/>
      <c r="AC27" s="114"/>
      <c r="AD27" s="114"/>
      <c r="AE27" s="114"/>
    </row>
    <row r="28" spans="1:31" ht="12.75">
      <c r="A28" s="96">
        <v>15</v>
      </c>
      <c r="B28" s="83" t="str">
        <f aca="true" t="shared" si="21" ref="B28:B34">B19</f>
        <v>WEDNESDAY</v>
      </c>
      <c r="C28" s="109">
        <v>38420</v>
      </c>
      <c r="D28" s="6">
        <v>0</v>
      </c>
      <c r="E28" s="7">
        <v>0</v>
      </c>
      <c r="F28" s="8">
        <v>0</v>
      </c>
      <c r="G28" s="7">
        <v>0</v>
      </c>
      <c r="H28" s="7">
        <v>0</v>
      </c>
      <c r="I28" s="7">
        <v>0</v>
      </c>
      <c r="J28" s="7">
        <v>0</v>
      </c>
      <c r="K28" s="9">
        <v>0</v>
      </c>
      <c r="L28" s="10">
        <f>IF(E28&lt;&gt;SUM(G28:J28),SUM(E28-(G28+H28+I28+J28)),"")</f>
      </c>
      <c r="M28" s="10">
        <f aca="true" t="shared" si="22" ref="M28:M34">IF($AD$35&lt;&gt;"Y",IF(F28&lt;&gt;SUM((G28*$U$4)+(H28*$U$5)+(I28*$U$6)+K28),SUM(F28-((G28*$U$4)+(H28*$U$5)+(I28*$U$6)+K28)),0),SUM((F28-((G28*$AD$29)+(H28*$AD$30)+(I28*$AD$31)+K28))))</f>
        <v>0</v>
      </c>
      <c r="N28" s="11" t="str">
        <f aca="true" t="shared" si="23" ref="N28:N35">IF(SUM(O28&lt;$D$5),"?","")</f>
        <v>?</v>
      </c>
      <c r="O28" s="52">
        <f>IF(E28&lt;&gt;0,IF(D28=0,"ERROR",SUM(E28/D28)),0)</f>
        <v>0</v>
      </c>
      <c r="P28" s="13">
        <f>IF($AD$35&lt;&gt;"Y",IF(SUM((D28*$U$7)-F28)&gt;=0,SUM((D28*$U$7)-F28),0),IF(SUM((D28*$AD$32)-F28)&gt;=0,SUM((D28*$AD$32)-F28),0))</f>
        <v>0</v>
      </c>
      <c r="Q28" s="2"/>
      <c r="R28" s="6">
        <v>0</v>
      </c>
      <c r="S28" s="14"/>
      <c r="T28" s="14"/>
      <c r="U28" s="15">
        <f>IF(R28&lt;&gt;0,IF(S28&lt;&gt;"",IF(AD35="Y",IF(S28&lt;&gt;"",SUM(R28*AD33)),IF(AD35&lt;&gt;"Y",IF(S28&lt;&gt;"",SUM(R28*$Z$4)))),IF(AD35="Y",IF(T28&lt;&gt;"",SUM(R28*AD34)),IF(AD35&lt;&gt;"Y",IF(T28&lt;&gt;"",SUM(R28*$Z$5))))),0)</f>
        <v>0</v>
      </c>
      <c r="V28" s="167">
        <f aca="true" t="shared" si="24" ref="V28:V34">IF(R28&gt;0,IF(S28&lt;&gt;"",IF(T28&lt;&gt;"","ERROR",""),IF(T28&lt;&gt;"","","PAY TYPE")),"")</f>
      </c>
      <c r="W28" s="168"/>
      <c r="X28" s="16">
        <f>SUM(F28)</f>
        <v>0</v>
      </c>
      <c r="Y28" s="17">
        <f>SUM(P28)</f>
        <v>0</v>
      </c>
      <c r="Z28" s="17">
        <f>SUM(U28)</f>
        <v>0</v>
      </c>
      <c r="AA28" s="18">
        <f>SUM(X28:Z28)</f>
        <v>0</v>
      </c>
      <c r="AB28" s="114"/>
      <c r="AC28" s="115" t="s">
        <v>31</v>
      </c>
      <c r="AD28" s="114"/>
      <c r="AE28" s="114"/>
    </row>
    <row r="29" spans="1:31" ht="12.75">
      <c r="A29" s="97">
        <v>16</v>
      </c>
      <c r="B29" s="84" t="str">
        <f t="shared" si="21"/>
        <v>THURSDAY</v>
      </c>
      <c r="C29" s="111">
        <v>38421</v>
      </c>
      <c r="D29" s="19">
        <v>0</v>
      </c>
      <c r="E29" s="20">
        <v>0</v>
      </c>
      <c r="F29" s="21">
        <v>0</v>
      </c>
      <c r="G29" s="20">
        <v>0</v>
      </c>
      <c r="H29" s="20">
        <v>0</v>
      </c>
      <c r="I29" s="20">
        <v>0</v>
      </c>
      <c r="J29" s="20">
        <v>0</v>
      </c>
      <c r="K29" s="22">
        <v>0</v>
      </c>
      <c r="L29" s="10">
        <f aca="true" t="shared" si="25" ref="L29:L34">IF(E29&lt;&gt;SUM(G29:J29),SUM(E29-(G29+H29+I29+J29)),"")</f>
      </c>
      <c r="M29" s="10">
        <f t="shared" si="22"/>
        <v>0</v>
      </c>
      <c r="N29" s="11" t="str">
        <f t="shared" si="23"/>
        <v>?</v>
      </c>
      <c r="O29" s="54">
        <f aca="true" t="shared" si="26" ref="O29:O35">IF(E29&lt;&gt;0,IF(D29=0,"ERROR",SUM(E29/D29)),0)</f>
        <v>0</v>
      </c>
      <c r="P29" s="24">
        <f>IF($AD$35&lt;&gt;"Y",IF(SUM(((D28+D29)*$U$7)-(F28+F29))&gt;=0,SUM(((D28+D29)*$U$7)-(F28+F29)),0),IF(SUM(((D28+D29)*$AD$32)-(F28+F29))&gt;=0,SUM(((D28+D29)*$AD$32)-(F28+F29)),0))</f>
        <v>0</v>
      </c>
      <c r="Q29" s="2"/>
      <c r="R29" s="19">
        <v>0</v>
      </c>
      <c r="S29" s="25"/>
      <c r="T29" s="25"/>
      <c r="U29" s="26">
        <f>IF(R29&lt;&gt;0,IF(S29&lt;&gt;"",IF(AD35="Y",IF(S29&lt;&gt;"",SUM(R29*AD33)),IF(AD35&lt;&gt;"Y",IF(S29&lt;&gt;"",SUM(R29*$Z$4)))),IF(AD35="Y",IF(T29&lt;&gt;"",SUM(R29*AD34)),IF(AD35&lt;&gt;"Y",IF(T29&lt;&gt;"",SUM(R29*$Z$5))))),0)</f>
        <v>0</v>
      </c>
      <c r="V29" s="167">
        <f t="shared" si="24"/>
      </c>
      <c r="W29" s="168"/>
      <c r="X29" s="27">
        <f aca="true" t="shared" si="27" ref="X29:X35">SUM(F29)</f>
        <v>0</v>
      </c>
      <c r="Y29" s="28">
        <f aca="true" t="shared" si="28" ref="Y29:Y35">SUM(P29)</f>
        <v>0</v>
      </c>
      <c r="Z29" s="28">
        <f aca="true" t="shared" si="29" ref="Z29:Z35">SUM(U29)</f>
        <v>0</v>
      </c>
      <c r="AA29" s="26">
        <f aca="true" t="shared" si="30" ref="AA29:AA35">SUM(X29:Z29)</f>
        <v>0</v>
      </c>
      <c r="AB29" s="114"/>
      <c r="AC29" s="116" t="s">
        <v>4</v>
      </c>
      <c r="AD29" s="117">
        <v>16.6</v>
      </c>
      <c r="AE29" s="114"/>
    </row>
    <row r="30" spans="1:31" ht="12.75">
      <c r="A30" s="97">
        <v>17</v>
      </c>
      <c r="B30" s="84" t="str">
        <f t="shared" si="21"/>
        <v>FRIDAY</v>
      </c>
      <c r="C30" s="111">
        <v>38422</v>
      </c>
      <c r="D30" s="19">
        <v>0</v>
      </c>
      <c r="E30" s="20">
        <v>0</v>
      </c>
      <c r="F30" s="21">
        <v>0</v>
      </c>
      <c r="G30" s="20">
        <v>0</v>
      </c>
      <c r="H30" s="20">
        <v>0</v>
      </c>
      <c r="I30" s="20">
        <v>0</v>
      </c>
      <c r="J30" s="20">
        <v>0</v>
      </c>
      <c r="K30" s="22">
        <v>0</v>
      </c>
      <c r="L30" s="10">
        <f t="shared" si="25"/>
      </c>
      <c r="M30" s="10">
        <f t="shared" si="22"/>
        <v>0</v>
      </c>
      <c r="N30" s="11" t="str">
        <f t="shared" si="23"/>
        <v>?</v>
      </c>
      <c r="O30" s="54">
        <f t="shared" si="26"/>
        <v>0</v>
      </c>
      <c r="P30" s="24">
        <f>IF($AD$35&lt;&gt;"Y",IF(SUM(((D28+D29+D30)*$U$7)-(F28+F29+F30))&gt;=0,SUM(((D28+D29+D30)*$U$7)-(F28+F29+F30)),0),IF(SUM(((D28+D29+D30)*$AD$32)-(F28+F29+F30))&gt;=0,SUM(((D28+D29+D30)*$AD$32)-(F28+F29+F30)),0))</f>
        <v>0</v>
      </c>
      <c r="Q30" s="2"/>
      <c r="R30" s="19">
        <v>0</v>
      </c>
      <c r="S30" s="25"/>
      <c r="T30" s="25"/>
      <c r="U30" s="26">
        <f>IF(R30&lt;&gt;0,IF(S30&lt;&gt;"",IF(AD35="Y",IF(S30&lt;&gt;"",SUM(R30*AD33)),IF(AD35&lt;&gt;"Y",IF(S30&lt;&gt;"",SUM(R30*$Z$4)))),IF(AD35="Y",IF(T30&lt;&gt;"",SUM(R30*AD34)),IF(AD35&lt;&gt;"Y",IF(T30&lt;&gt;"",SUM(R30*$Z$5))))),0)</f>
        <v>0</v>
      </c>
      <c r="V30" s="167">
        <f t="shared" si="24"/>
      </c>
      <c r="W30" s="168"/>
      <c r="X30" s="27">
        <f t="shared" si="27"/>
        <v>0</v>
      </c>
      <c r="Y30" s="28">
        <f t="shared" si="28"/>
        <v>0</v>
      </c>
      <c r="Z30" s="28">
        <f t="shared" si="29"/>
        <v>0</v>
      </c>
      <c r="AA30" s="26">
        <f t="shared" si="30"/>
        <v>0</v>
      </c>
      <c r="AB30" s="114"/>
      <c r="AC30" s="116" t="s">
        <v>7</v>
      </c>
      <c r="AD30" s="117">
        <v>19.7</v>
      </c>
      <c r="AE30" s="114"/>
    </row>
    <row r="31" spans="1:31" ht="12.75">
      <c r="A31" s="97">
        <v>18</v>
      </c>
      <c r="B31" s="84" t="str">
        <f t="shared" si="21"/>
        <v>SATURDAY</v>
      </c>
      <c r="C31" s="111">
        <v>38423</v>
      </c>
      <c r="D31" s="19">
        <v>0</v>
      </c>
      <c r="E31" s="20">
        <v>0</v>
      </c>
      <c r="F31" s="21">
        <v>0</v>
      </c>
      <c r="G31" s="20">
        <v>0</v>
      </c>
      <c r="H31" s="20">
        <v>0</v>
      </c>
      <c r="I31" s="20">
        <v>0</v>
      </c>
      <c r="J31" s="20">
        <v>0</v>
      </c>
      <c r="K31" s="22">
        <v>0</v>
      </c>
      <c r="L31" s="10">
        <f t="shared" si="25"/>
      </c>
      <c r="M31" s="10">
        <f t="shared" si="22"/>
        <v>0</v>
      </c>
      <c r="N31" s="11" t="str">
        <f t="shared" si="23"/>
        <v>?</v>
      </c>
      <c r="O31" s="54">
        <f t="shared" si="26"/>
        <v>0</v>
      </c>
      <c r="P31" s="24">
        <f>IF($AD$35&lt;&gt;"Y",IF(SUM(((D28+D29+D30+D31)*$U$7)-(F28+F29+F30+F31))&gt;=0,SUM(((D28+D29+D30+D31)*$U$7)-(F28+F29+F30+F31)),0),IF(SUM(((D28+D29+D30+D31)*$AD$32)-(F28+F29+F30+F31))&gt;=0,SUM(((D28+D29+D30+D31)*$AD$32)-(F28+F29+F30+F31)),0))</f>
        <v>0</v>
      </c>
      <c r="Q31" s="2"/>
      <c r="R31" s="19">
        <v>0</v>
      </c>
      <c r="S31" s="25"/>
      <c r="T31" s="25"/>
      <c r="U31" s="26">
        <f>IF(R31&lt;&gt;0,IF(S31&lt;&gt;"",IF(AD35="Y",IF(S31&lt;&gt;"",SUM(R31*AD33)),IF(AD35&lt;&gt;"Y",IF(S31&lt;&gt;"",SUM(R31*$Z$4)))),IF(AD35="Y",IF(T31&lt;&gt;"",SUM(R31*AD34)),IF(AD35&lt;&gt;"Y",IF(T31&lt;&gt;"",SUM(R31*$Z$5))))),0)</f>
        <v>0</v>
      </c>
      <c r="V31" s="167">
        <f t="shared" si="24"/>
      </c>
      <c r="W31" s="168"/>
      <c r="X31" s="27">
        <f t="shared" si="27"/>
        <v>0</v>
      </c>
      <c r="Y31" s="28">
        <f t="shared" si="28"/>
        <v>0</v>
      </c>
      <c r="Z31" s="28">
        <f t="shared" si="29"/>
        <v>0</v>
      </c>
      <c r="AA31" s="26">
        <f t="shared" si="30"/>
        <v>0</v>
      </c>
      <c r="AB31" s="114"/>
      <c r="AC31" s="116" t="s">
        <v>9</v>
      </c>
      <c r="AD31" s="117">
        <v>16.6</v>
      </c>
      <c r="AE31" s="114"/>
    </row>
    <row r="32" spans="1:31" ht="12.75">
      <c r="A32" s="97">
        <v>19</v>
      </c>
      <c r="B32" s="84" t="str">
        <f t="shared" si="21"/>
        <v>SUNDAY</v>
      </c>
      <c r="C32" s="111">
        <v>38424</v>
      </c>
      <c r="D32" s="19">
        <v>0</v>
      </c>
      <c r="E32" s="20">
        <v>0</v>
      </c>
      <c r="F32" s="21">
        <v>0</v>
      </c>
      <c r="G32" s="20">
        <v>0</v>
      </c>
      <c r="H32" s="20">
        <v>0</v>
      </c>
      <c r="I32" s="20">
        <v>0</v>
      </c>
      <c r="J32" s="20">
        <v>0</v>
      </c>
      <c r="K32" s="22">
        <v>0</v>
      </c>
      <c r="L32" s="10">
        <f t="shared" si="25"/>
      </c>
      <c r="M32" s="10">
        <f t="shared" si="22"/>
        <v>0</v>
      </c>
      <c r="N32" s="11" t="str">
        <f t="shared" si="23"/>
        <v>?</v>
      </c>
      <c r="O32" s="54">
        <f t="shared" si="26"/>
        <v>0</v>
      </c>
      <c r="P32" s="24">
        <f>IF($AD$35&lt;&gt;"Y",IF(SUM(((D28+D29+D30+D31+D32)*$U$7)-(F28+F29+F30+F31+F32))&gt;=0,SUM(((D28+D29+D30+D31+D32)*$U$7)-(F28+F29+F30+F31+F32)),0),IF(SUM(((D28+D29+D30+D31+D32)*$AD$32)-(F28+F29+F30+F31+F32))&gt;=0,SUM(((D28+D29+D30+D31+D32)*$AD$32)-(F28+F29+F30+F31+F32)),0))</f>
        <v>0</v>
      </c>
      <c r="Q32" s="2"/>
      <c r="R32" s="19">
        <v>0</v>
      </c>
      <c r="S32" s="25"/>
      <c r="T32" s="25"/>
      <c r="U32" s="26">
        <f>IF(R32&lt;&gt;0,IF(S32&lt;&gt;"",IF(AD35="Y",IF(S32&lt;&gt;"",SUM(R32*AD33)),IF(AD35&lt;&gt;"Y",IF(S32&lt;&gt;"",SUM(R32*$Z$4)))),IF(AD35="Y",IF(T32&lt;&gt;"",SUM(R32*AD34)),IF(AD35&lt;&gt;"Y",IF(T32&lt;&gt;"",SUM(R32*$Z$5))))),0)</f>
        <v>0</v>
      </c>
      <c r="V32" s="167">
        <f t="shared" si="24"/>
      </c>
      <c r="W32" s="168"/>
      <c r="X32" s="27">
        <f t="shared" si="27"/>
        <v>0</v>
      </c>
      <c r="Y32" s="28">
        <f t="shared" si="28"/>
        <v>0</v>
      </c>
      <c r="Z32" s="28">
        <f t="shared" si="29"/>
        <v>0</v>
      </c>
      <c r="AA32" s="26">
        <f t="shared" si="30"/>
        <v>0</v>
      </c>
      <c r="AB32" s="114"/>
      <c r="AC32" s="116" t="s">
        <v>11</v>
      </c>
      <c r="AD32" s="117">
        <v>14.25</v>
      </c>
      <c r="AE32" s="114"/>
    </row>
    <row r="33" spans="1:31" ht="12.75">
      <c r="A33" s="97">
        <v>20</v>
      </c>
      <c r="B33" s="84" t="str">
        <f t="shared" si="21"/>
        <v>MONDAY</v>
      </c>
      <c r="C33" s="111">
        <v>38425</v>
      </c>
      <c r="D33" s="19">
        <v>0</v>
      </c>
      <c r="E33" s="20">
        <v>0</v>
      </c>
      <c r="F33" s="21">
        <v>0</v>
      </c>
      <c r="G33" s="20">
        <v>0</v>
      </c>
      <c r="H33" s="20">
        <v>0</v>
      </c>
      <c r="I33" s="20">
        <v>0</v>
      </c>
      <c r="J33" s="20">
        <v>0</v>
      </c>
      <c r="K33" s="22">
        <v>0</v>
      </c>
      <c r="L33" s="10">
        <f t="shared" si="25"/>
      </c>
      <c r="M33" s="10">
        <f t="shared" si="22"/>
        <v>0</v>
      </c>
      <c r="N33" s="11" t="str">
        <f t="shared" si="23"/>
        <v>?</v>
      </c>
      <c r="O33" s="54">
        <f t="shared" si="26"/>
        <v>0</v>
      </c>
      <c r="P33" s="24">
        <f>IF($AD$35&lt;&gt;"Y",IF(SUM(((D28+D29+D30+D31+D32+D33)*$U$7)-(F28+F29+F30+F31+F32+F33))&gt;=0,SUM(((D28+D29+D30+D31+D32+D33)*$U$7)-(F28+F29+F30+F31+F32+F33)),0),IF(SUM(((D28+D29+D30+D31+D32+D33)*$AD$32)-(F28+F29+F30+F31+F32+F33))&gt;=0,SUM(((D28+D29+D30+D31+D32+D33)*$AD$32)-(F28+F29+F30+F31+F32+F33)),0))</f>
        <v>0</v>
      </c>
      <c r="Q33" s="2"/>
      <c r="R33" s="19">
        <v>0</v>
      </c>
      <c r="S33" s="25"/>
      <c r="T33" s="25"/>
      <c r="U33" s="26">
        <f>IF(R33&lt;&gt;0,IF(S33&lt;&gt;"",IF(AD35="Y",IF(S33&lt;&gt;"",SUM(R33*AD33)),IF(AD35&lt;&gt;"Y",IF(S33&lt;&gt;"",SUM(R33*$Z$4)))),IF(AD35="Y",IF(T33&lt;&gt;"",SUM(R33*AD34)),IF(AD35&lt;&gt;"Y",IF(T33&lt;&gt;"",SUM(R33*$Z$5))))),0)</f>
        <v>0</v>
      </c>
      <c r="V33" s="167">
        <f t="shared" si="24"/>
      </c>
      <c r="W33" s="168"/>
      <c r="X33" s="27">
        <f t="shared" si="27"/>
        <v>0</v>
      </c>
      <c r="Y33" s="28">
        <f t="shared" si="28"/>
        <v>0</v>
      </c>
      <c r="Z33" s="28">
        <f t="shared" si="29"/>
        <v>0</v>
      </c>
      <c r="AA33" s="26">
        <f t="shared" si="30"/>
        <v>0</v>
      </c>
      <c r="AB33" s="114"/>
      <c r="AC33" s="116" t="s">
        <v>25</v>
      </c>
      <c r="AD33" s="117">
        <v>20.31</v>
      </c>
      <c r="AE33" s="114"/>
    </row>
    <row r="34" spans="1:31" ht="13.5" thickBot="1">
      <c r="A34" s="98">
        <v>21</v>
      </c>
      <c r="B34" s="85" t="str">
        <f t="shared" si="21"/>
        <v>TUESDAY</v>
      </c>
      <c r="C34" s="113">
        <v>38426</v>
      </c>
      <c r="D34" s="29">
        <v>0</v>
      </c>
      <c r="E34" s="30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2">
        <v>0</v>
      </c>
      <c r="L34" s="10">
        <f t="shared" si="25"/>
      </c>
      <c r="M34" s="10">
        <f t="shared" si="22"/>
        <v>0</v>
      </c>
      <c r="N34" s="11" t="str">
        <f t="shared" si="23"/>
        <v>?</v>
      </c>
      <c r="O34" s="56">
        <f t="shared" si="26"/>
        <v>0</v>
      </c>
      <c r="P34" s="34">
        <f>IF($AD$35&lt;&gt;"Y",IF(SUM(((D28+D29+D30+D31+D32+D33+D34)*$U$7)-(F28+F29+F30+F31+F32+F33+F34))&gt;=0,SUM(((D28+D29+D30+D31+D32+D33+D34)*$U$7)-(F28+F29+F30+F31+F32+F33+F34)),0),IF(SUM(((D28+D29+D30+D31+D32+D33+D34)*$AD$32)-(F28+F29+F30+F31+F32+F33+F34))&gt;=0,SUM(((D28+D29+D30+D31+D32+D33+D34)*$AD$32)-(F28+F29+F30+F31+F32+F33+F34)),0))</f>
        <v>0</v>
      </c>
      <c r="Q34" s="2"/>
      <c r="R34" s="29">
        <v>0</v>
      </c>
      <c r="S34" s="35"/>
      <c r="T34" s="35"/>
      <c r="U34" s="26">
        <f>IF(R34&lt;&gt;0,IF(S34&lt;&gt;"",IF(AD35="Y",IF(S34&lt;&gt;"",SUM(R34*AD33)),IF(AD35&lt;&gt;"Y",IF(S34&lt;&gt;"",SUM(R34*$Z$4)))),IF(AD35="Y",IF(T34&lt;&gt;"",SUM(R34*AD34)),IF(AD35&lt;&gt;"Y",IF(T34&lt;&gt;"",SUM(R34*$Z$5))))),0)</f>
        <v>0</v>
      </c>
      <c r="V34" s="167">
        <f t="shared" si="24"/>
      </c>
      <c r="W34" s="168"/>
      <c r="X34" s="36">
        <f t="shared" si="27"/>
        <v>0</v>
      </c>
      <c r="Y34" s="37">
        <f t="shared" si="28"/>
        <v>0</v>
      </c>
      <c r="Z34" s="37">
        <f t="shared" si="29"/>
        <v>0</v>
      </c>
      <c r="AA34" s="38">
        <f t="shared" si="30"/>
        <v>0</v>
      </c>
      <c r="AB34" s="114"/>
      <c r="AC34" s="116" t="s">
        <v>26</v>
      </c>
      <c r="AD34" s="117">
        <v>14.25</v>
      </c>
      <c r="AE34" s="114"/>
    </row>
    <row r="35" spans="1:31" ht="13.5" thickBot="1">
      <c r="A35" s="99" t="s">
        <v>54</v>
      </c>
      <c r="B35" s="100"/>
      <c r="C35" s="101"/>
      <c r="D35" s="39">
        <f aca="true" t="shared" si="31" ref="D35:K35">SUM(D28:D34)</f>
        <v>0</v>
      </c>
      <c r="E35" s="40">
        <f t="shared" si="31"/>
        <v>0</v>
      </c>
      <c r="F35" s="41">
        <f t="shared" si="31"/>
        <v>0</v>
      </c>
      <c r="G35" s="40">
        <f t="shared" si="31"/>
        <v>0</v>
      </c>
      <c r="H35" s="40">
        <f t="shared" si="31"/>
        <v>0</v>
      </c>
      <c r="I35" s="40">
        <f t="shared" si="31"/>
        <v>0</v>
      </c>
      <c r="J35" s="40">
        <f t="shared" si="31"/>
        <v>0</v>
      </c>
      <c r="K35" s="42">
        <f t="shared" si="31"/>
        <v>0</v>
      </c>
      <c r="L35" s="10">
        <f>IF(SUM(L28:L34)=0,"",SUM(L28:L34))</f>
      </c>
      <c r="M35" s="43">
        <f>SUM(M28:M34)</f>
        <v>0</v>
      </c>
      <c r="N35" s="11" t="str">
        <f t="shared" si="23"/>
        <v>?</v>
      </c>
      <c r="O35" s="44">
        <f t="shared" si="26"/>
        <v>0</v>
      </c>
      <c r="P35" s="45">
        <f>IF($AD$35&lt;&gt;"Y",IF(SUM(((D28+D29+D30+D31+D32+D33+D34)*$U$7)-(F28+F29+F30+F31+F32+F33+F34))&gt;=0,SUM(((D28+D29+D30+D31+D32+D33+D34)*$U$7)-(F28+F29+F30+F31+F32+F33+F34)),0),IF(SUM(((D28+D29+D30+D31+D32+D33+D34)*$AD$32)-(F28+F29+F30+F31+F32+F33+F34))&gt;=0,SUM(((D28+D29+D30+D31+D32+D33+D34)*$AD$32)-(F28+F29+F30+F31+F32+F33+F34)),0))</f>
        <v>0</v>
      </c>
      <c r="Q35" s="2"/>
      <c r="R35" s="46">
        <f>SUM(R28:R34)</f>
        <v>0</v>
      </c>
      <c r="S35" s="2"/>
      <c r="T35" s="2"/>
      <c r="U35" s="47">
        <f>SUM(U28:U34)</f>
        <v>0</v>
      </c>
      <c r="V35" s="2"/>
      <c r="W35" s="2"/>
      <c r="X35" s="48">
        <f t="shared" si="27"/>
        <v>0</v>
      </c>
      <c r="Y35" s="41">
        <f t="shared" si="28"/>
        <v>0</v>
      </c>
      <c r="Z35" s="49">
        <f t="shared" si="29"/>
        <v>0</v>
      </c>
      <c r="AA35" s="50">
        <f t="shared" si="30"/>
        <v>0</v>
      </c>
      <c r="AB35" s="114"/>
      <c r="AC35" s="118" t="s">
        <v>32</v>
      </c>
      <c r="AD35" s="119" t="s">
        <v>33</v>
      </c>
      <c r="AE35" s="114"/>
    </row>
    <row r="36" spans="1:31" ht="13.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14"/>
      <c r="AC36" s="114"/>
      <c r="AD36" s="114"/>
      <c r="AE36" s="114"/>
    </row>
    <row r="37" spans="1:31" ht="12.75">
      <c r="A37" s="96">
        <v>22</v>
      </c>
      <c r="B37" s="86" t="str">
        <f aca="true" t="shared" si="32" ref="B37:B43">B28</f>
        <v>WEDNESDAY</v>
      </c>
      <c r="C37" s="109">
        <v>38427</v>
      </c>
      <c r="D37" s="6">
        <v>0</v>
      </c>
      <c r="E37" s="7">
        <v>0</v>
      </c>
      <c r="F37" s="8">
        <v>0</v>
      </c>
      <c r="G37" s="7">
        <v>0</v>
      </c>
      <c r="H37" s="7">
        <v>0</v>
      </c>
      <c r="I37" s="7">
        <v>0</v>
      </c>
      <c r="J37" s="7">
        <v>0</v>
      </c>
      <c r="K37" s="9">
        <v>0</v>
      </c>
      <c r="L37" s="10">
        <f>IF(E37&lt;&gt;SUM(G37:J37),SUM(E37-(G37+H37+I37+J37)),"")</f>
      </c>
      <c r="M37" s="10">
        <f aca="true" t="shared" si="33" ref="M37:M43">IF($AD$44&lt;&gt;"Y",IF(F37&lt;&gt;SUM((G37*$U$4)+(H37*$U$5)+(I37*$U$6)+K37),SUM(F37-((G37*$U$4)+(H37*$U$5)+(I37*$U$6)+K37)),0),SUM((F37-((G37*$AD$38)+(H37*$AD$39)+(I37*$AD$40)+K37))))</f>
        <v>0</v>
      </c>
      <c r="N37" s="11" t="str">
        <f aca="true" t="shared" si="34" ref="N37:N44">IF(SUM(O37&lt;$D$5),"?","")</f>
        <v>?</v>
      </c>
      <c r="O37" s="52">
        <f>IF(E37&lt;&gt;0,IF(D37=0,"ERROR",SUM(E37/D37)),0)</f>
        <v>0</v>
      </c>
      <c r="P37" s="13">
        <f>IF($AD$44&lt;&gt;"Y",IF(SUM((D37*$U$7)-F37)&gt;=0,SUM((D37*$U$7)-F37),0),IF(SUM((D37*$AD$41)-F37)&gt;=0,SUM((D37*$AD$41)-F37),0))</f>
        <v>0</v>
      </c>
      <c r="Q37" s="2"/>
      <c r="R37" s="6">
        <v>0</v>
      </c>
      <c r="S37" s="14"/>
      <c r="T37" s="14"/>
      <c r="U37" s="15">
        <f>IF(R37&lt;&gt;0,IF(S37&lt;&gt;"",IF(AD44="Y",IF(S37&lt;&gt;"",SUM(R37*AD42)),IF(AD44&lt;&gt;"Y",IF(S37&lt;&gt;"",SUM(R37*$Z$4)))),IF(AD44="Y",IF(T37&lt;&gt;"",SUM(R37*AD43)),IF(AD44&lt;&gt;"Y",IF(T37&lt;&gt;"",SUM(R37*$Z$5))))),0)</f>
        <v>0</v>
      </c>
      <c r="V37" s="167">
        <f aca="true" t="shared" si="35" ref="V37:V43">IF(R37&gt;0,IF(S37&lt;&gt;"",IF(T37&lt;&gt;"","ERROR",""),IF(T37&lt;&gt;"","","PAY TYPE")),"")</f>
      </c>
      <c r="W37" s="168"/>
      <c r="X37" s="16">
        <f>SUM(F37)</f>
        <v>0</v>
      </c>
      <c r="Y37" s="17">
        <f>SUM(P37)</f>
        <v>0</v>
      </c>
      <c r="Z37" s="17">
        <f>SUM(U37)</f>
        <v>0</v>
      </c>
      <c r="AA37" s="18">
        <f>SUM(X37:Z37)</f>
        <v>0</v>
      </c>
      <c r="AB37" s="114"/>
      <c r="AC37" s="115" t="s">
        <v>31</v>
      </c>
      <c r="AD37" s="114"/>
      <c r="AE37" s="114"/>
    </row>
    <row r="38" spans="1:31" ht="12.75">
      <c r="A38" s="97">
        <v>23</v>
      </c>
      <c r="B38" s="87" t="str">
        <f t="shared" si="32"/>
        <v>THURSDAY</v>
      </c>
      <c r="C38" s="111">
        <v>38428</v>
      </c>
      <c r="D38" s="19">
        <v>0</v>
      </c>
      <c r="E38" s="20">
        <v>0</v>
      </c>
      <c r="F38" s="21">
        <v>0</v>
      </c>
      <c r="G38" s="20">
        <v>0</v>
      </c>
      <c r="H38" s="20">
        <v>0</v>
      </c>
      <c r="I38" s="20">
        <v>0</v>
      </c>
      <c r="J38" s="20">
        <v>0</v>
      </c>
      <c r="K38" s="22">
        <v>0</v>
      </c>
      <c r="L38" s="10">
        <f aca="true" t="shared" si="36" ref="L38:L43">IF(E38&lt;&gt;SUM(G38:J38),SUM(E38-(G38+H38+I38+J38)),"")</f>
      </c>
      <c r="M38" s="10">
        <f t="shared" si="33"/>
        <v>0</v>
      </c>
      <c r="N38" s="11" t="str">
        <f t="shared" si="34"/>
        <v>?</v>
      </c>
      <c r="O38" s="54">
        <f aca="true" t="shared" si="37" ref="O38:O44">IF(E38&lt;&gt;0,IF(D38=0,"ERROR",SUM(E38/D38)),0)</f>
        <v>0</v>
      </c>
      <c r="P38" s="24">
        <f>IF($AD$44&lt;&gt;"Y",IF(SUM(((D37+D38)*$U$7)-(F37+F38))&gt;=0,SUM(((D37+D38)*$U$7)-(F37+F38)),0),IF(SUM(((D37+D38)*$AD$41)-(F37+F38))&gt;=0,SUM(((D37+D38)*$AD$41)-(F37+F38)),0))</f>
        <v>0</v>
      </c>
      <c r="Q38" s="2"/>
      <c r="R38" s="19">
        <v>0</v>
      </c>
      <c r="S38" s="25"/>
      <c r="T38" s="25"/>
      <c r="U38" s="26">
        <f>IF(R38&lt;&gt;0,IF(S38&lt;&gt;"",IF(AD44="Y",IF(S38&lt;&gt;"",SUM(R38*AD42)),IF(AD44&lt;&gt;"Y",IF(S38&lt;&gt;"",SUM(R38*$Z$4)))),IF(AD44="Y",IF(T38&lt;&gt;"",SUM(R38*AD43)),IF(AD44&lt;&gt;"Y",IF(T38&lt;&gt;"",SUM(R38*$Z$5))))),0)</f>
        <v>0</v>
      </c>
      <c r="V38" s="167">
        <f t="shared" si="35"/>
      </c>
      <c r="W38" s="168"/>
      <c r="X38" s="27">
        <f aca="true" t="shared" si="38" ref="X38:X44">SUM(F38)</f>
        <v>0</v>
      </c>
      <c r="Y38" s="28">
        <f aca="true" t="shared" si="39" ref="Y38:Y44">SUM(P38)</f>
        <v>0</v>
      </c>
      <c r="Z38" s="28">
        <f aca="true" t="shared" si="40" ref="Z38:Z44">SUM(U38)</f>
        <v>0</v>
      </c>
      <c r="AA38" s="26">
        <f aca="true" t="shared" si="41" ref="AA38:AA44">SUM(X38:Z38)</f>
        <v>0</v>
      </c>
      <c r="AB38" s="114"/>
      <c r="AC38" s="116" t="s">
        <v>4</v>
      </c>
      <c r="AD38" s="117">
        <v>16.6</v>
      </c>
      <c r="AE38" s="114"/>
    </row>
    <row r="39" spans="1:31" ht="12.75">
      <c r="A39" s="97">
        <v>24</v>
      </c>
      <c r="B39" s="87" t="str">
        <f t="shared" si="32"/>
        <v>FRIDAY</v>
      </c>
      <c r="C39" s="111">
        <v>38429</v>
      </c>
      <c r="D39" s="19">
        <v>0</v>
      </c>
      <c r="E39" s="20">
        <v>0</v>
      </c>
      <c r="F39" s="21">
        <v>0</v>
      </c>
      <c r="G39" s="20">
        <v>0</v>
      </c>
      <c r="H39" s="20">
        <v>0</v>
      </c>
      <c r="I39" s="20">
        <v>0</v>
      </c>
      <c r="J39" s="20">
        <v>0</v>
      </c>
      <c r="K39" s="22">
        <v>0</v>
      </c>
      <c r="L39" s="10">
        <f t="shared" si="36"/>
      </c>
      <c r="M39" s="10">
        <f t="shared" si="33"/>
        <v>0</v>
      </c>
      <c r="N39" s="11" t="str">
        <f t="shared" si="34"/>
        <v>?</v>
      </c>
      <c r="O39" s="54">
        <f t="shared" si="37"/>
        <v>0</v>
      </c>
      <c r="P39" s="24">
        <f>IF($AD$44&lt;&gt;"Y",IF(SUM(((D37+D38+D39)*$U$7)-(F37+F38+F39))&gt;=0,SUM(((D37+D38+D39)*$U$7)-(F37+F38+F39)),0),IF(SUM(((D37+D38+D39)*$AD$41)-(F37+F38+F39))&gt;=0,SUM(((D37+D38+D39)*$AD$41)-(F37+F38+F39)),0))</f>
        <v>0</v>
      </c>
      <c r="Q39" s="2"/>
      <c r="R39" s="19">
        <v>0</v>
      </c>
      <c r="S39" s="25"/>
      <c r="T39" s="25"/>
      <c r="U39" s="26">
        <f>IF(R39&lt;&gt;0,IF(S39&lt;&gt;"",IF(AD44="Y",IF(S39&lt;&gt;"",SUM(R39*AD42)),IF(AD44&lt;&gt;"Y",IF(S39&lt;&gt;"",SUM(R39*$Z$4)))),IF(AD44="Y",IF(T39&lt;&gt;"",SUM(R39*AD43)),IF(AD44&lt;&gt;"Y",IF(T39&lt;&gt;"",SUM(R39*$Z$5))))),0)</f>
        <v>0</v>
      </c>
      <c r="V39" s="167">
        <f t="shared" si="35"/>
      </c>
      <c r="W39" s="168"/>
      <c r="X39" s="27">
        <f t="shared" si="38"/>
        <v>0</v>
      </c>
      <c r="Y39" s="28">
        <f t="shared" si="39"/>
        <v>0</v>
      </c>
      <c r="Z39" s="28">
        <f t="shared" si="40"/>
        <v>0</v>
      </c>
      <c r="AA39" s="26">
        <f t="shared" si="41"/>
        <v>0</v>
      </c>
      <c r="AB39" s="114"/>
      <c r="AC39" s="116" t="s">
        <v>7</v>
      </c>
      <c r="AD39" s="117">
        <v>19.7</v>
      </c>
      <c r="AE39" s="114"/>
    </row>
    <row r="40" spans="1:31" ht="12.75">
      <c r="A40" s="97">
        <v>25</v>
      </c>
      <c r="B40" s="87" t="str">
        <f t="shared" si="32"/>
        <v>SATURDAY</v>
      </c>
      <c r="C40" s="111">
        <v>38430</v>
      </c>
      <c r="D40" s="19">
        <v>0</v>
      </c>
      <c r="E40" s="20">
        <v>0</v>
      </c>
      <c r="F40" s="21">
        <v>0</v>
      </c>
      <c r="G40" s="20">
        <v>0</v>
      </c>
      <c r="H40" s="20">
        <v>0</v>
      </c>
      <c r="I40" s="20">
        <v>0</v>
      </c>
      <c r="J40" s="20">
        <v>0</v>
      </c>
      <c r="K40" s="22">
        <v>0</v>
      </c>
      <c r="L40" s="10">
        <f t="shared" si="36"/>
      </c>
      <c r="M40" s="10">
        <f t="shared" si="33"/>
        <v>0</v>
      </c>
      <c r="N40" s="11" t="str">
        <f t="shared" si="34"/>
        <v>?</v>
      </c>
      <c r="O40" s="54">
        <f t="shared" si="37"/>
        <v>0</v>
      </c>
      <c r="P40" s="24">
        <f>IF($AD$44&lt;&gt;"Y",IF(SUM(((D37+D38+D39+D40)*$U$7)-(F37+F38+F39+F40))&gt;=0,SUM(((D37+D38+D39+D40)*$U$7)-(F37+F38+F39+F40)),0),IF(SUM(((D37+D38+D39+D40)*$AD$41)-(F37+F38+F39+F40))&gt;=0,SUM(((D37+D38+D39+D40)*$AD$41)-(F37+F38+F39+F40)),0))</f>
        <v>0</v>
      </c>
      <c r="Q40" s="2"/>
      <c r="R40" s="19">
        <v>0</v>
      </c>
      <c r="S40" s="25"/>
      <c r="T40" s="25"/>
      <c r="U40" s="26">
        <f>IF(R40&lt;&gt;0,IF(S40&lt;&gt;"",IF(AD44="Y",IF(S40&lt;&gt;"",SUM(R40*AD42)),IF(AD44&lt;&gt;"Y",IF(S40&lt;&gt;"",SUM(R40*$Z$4)))),IF(AD44="Y",IF(T40&lt;&gt;"",SUM(R40*AD43)),IF(AD44&lt;&gt;"Y",IF(T40&lt;&gt;"",SUM(R40*$Z$5))))),0)</f>
        <v>0</v>
      </c>
      <c r="V40" s="167">
        <f t="shared" si="35"/>
      </c>
      <c r="W40" s="168"/>
      <c r="X40" s="27">
        <f t="shared" si="38"/>
        <v>0</v>
      </c>
      <c r="Y40" s="28">
        <f t="shared" si="39"/>
        <v>0</v>
      </c>
      <c r="Z40" s="28">
        <f t="shared" si="40"/>
        <v>0</v>
      </c>
      <c r="AA40" s="26">
        <f t="shared" si="41"/>
        <v>0</v>
      </c>
      <c r="AB40" s="114"/>
      <c r="AC40" s="116" t="s">
        <v>9</v>
      </c>
      <c r="AD40" s="117">
        <v>16.6</v>
      </c>
      <c r="AE40" s="114"/>
    </row>
    <row r="41" spans="1:31" ht="12.75">
      <c r="A41" s="97">
        <v>26</v>
      </c>
      <c r="B41" s="87" t="str">
        <f t="shared" si="32"/>
        <v>SUNDAY</v>
      </c>
      <c r="C41" s="111">
        <v>38431</v>
      </c>
      <c r="D41" s="19">
        <v>0</v>
      </c>
      <c r="E41" s="20">
        <v>0</v>
      </c>
      <c r="F41" s="21">
        <v>0</v>
      </c>
      <c r="G41" s="20">
        <v>0</v>
      </c>
      <c r="H41" s="20">
        <v>0</v>
      </c>
      <c r="I41" s="20">
        <v>0</v>
      </c>
      <c r="J41" s="20">
        <v>0</v>
      </c>
      <c r="K41" s="22">
        <v>0</v>
      </c>
      <c r="L41" s="10">
        <f t="shared" si="36"/>
      </c>
      <c r="M41" s="10">
        <f t="shared" si="33"/>
        <v>0</v>
      </c>
      <c r="N41" s="11" t="str">
        <f t="shared" si="34"/>
        <v>?</v>
      </c>
      <c r="O41" s="54">
        <f t="shared" si="37"/>
        <v>0</v>
      </c>
      <c r="P41" s="24">
        <f>IF($AD$44&lt;&gt;"Y",IF(SUM(((D37+D38+D39+D40+D41)*$U$7)-(F37+F38+F39+F40+F41))&gt;=0,SUM(((D37+D38+D39+D40+D41)*$U$7)-(F37+F38+F39+F40+F41)),0),IF(SUM(((D37+D38+D39+D40+D41)*$AD$41)-(F37+F38+F39+F40+F41))&gt;=0,SUM(((D37+D38+D39+D40+D41)*$AD$41)-(F37+F38+F39+F40+F41)),0))</f>
        <v>0</v>
      </c>
      <c r="Q41" s="2"/>
      <c r="R41" s="19">
        <v>0</v>
      </c>
      <c r="S41" s="25"/>
      <c r="T41" s="25"/>
      <c r="U41" s="26">
        <f>IF(R41&lt;&gt;0,IF(S41&lt;&gt;"",IF(AD44="Y",IF(S41&lt;&gt;"",SUM(R41*AD42)),IF(AD44&lt;&gt;"Y",IF(S41&lt;&gt;"",SUM(R41*$Z$4)))),IF(AD44="Y",IF(T41&lt;&gt;"",SUM(R41*AD43)),IF(AD44&lt;&gt;"Y",IF(T41&lt;&gt;"",SUM(R41*$Z$5))))),0)</f>
        <v>0</v>
      </c>
      <c r="V41" s="167">
        <f t="shared" si="35"/>
      </c>
      <c r="W41" s="168"/>
      <c r="X41" s="27">
        <f t="shared" si="38"/>
        <v>0</v>
      </c>
      <c r="Y41" s="28">
        <f t="shared" si="39"/>
        <v>0</v>
      </c>
      <c r="Z41" s="28">
        <f t="shared" si="40"/>
        <v>0</v>
      </c>
      <c r="AA41" s="26">
        <f t="shared" si="41"/>
        <v>0</v>
      </c>
      <c r="AB41" s="114"/>
      <c r="AC41" s="116" t="s">
        <v>11</v>
      </c>
      <c r="AD41" s="117">
        <v>14.25</v>
      </c>
      <c r="AE41" s="114"/>
    </row>
    <row r="42" spans="1:31" ht="12.75">
      <c r="A42" s="97">
        <v>27</v>
      </c>
      <c r="B42" s="87" t="str">
        <f t="shared" si="32"/>
        <v>MONDAY</v>
      </c>
      <c r="C42" s="111">
        <v>38432</v>
      </c>
      <c r="D42" s="19">
        <v>0</v>
      </c>
      <c r="E42" s="20">
        <v>0</v>
      </c>
      <c r="F42" s="21">
        <v>0</v>
      </c>
      <c r="G42" s="20">
        <v>0</v>
      </c>
      <c r="H42" s="20">
        <v>0</v>
      </c>
      <c r="I42" s="20">
        <v>0</v>
      </c>
      <c r="J42" s="20">
        <v>0</v>
      </c>
      <c r="K42" s="22">
        <v>0</v>
      </c>
      <c r="L42" s="10">
        <f t="shared" si="36"/>
      </c>
      <c r="M42" s="10">
        <f t="shared" si="33"/>
        <v>0</v>
      </c>
      <c r="N42" s="11" t="str">
        <f t="shared" si="34"/>
        <v>?</v>
      </c>
      <c r="O42" s="54">
        <f t="shared" si="37"/>
        <v>0</v>
      </c>
      <c r="P42" s="24">
        <f>IF($AD$44&lt;&gt;"Y",IF(SUM(((D37+D38+D39+D40+D41+D42)*$U$7)-(F37+F38+F39+F40+F41+F42))&gt;=0,SUM(((D37+D38+D39+D40+D41+D42)*$U$7)-(F37+F38+F39+F40+F41+F42)),0),IF(SUM(((D37+D38+D39+D40+D41+D42)*$AD$41)-(F37+F38+F39+F40+F41+F42))&gt;=0,SUM(((D37+D38+D39+D40+D41+D42)*$AD$41)-(F37+F38+F39+F40+F41+F42)),0))</f>
        <v>0</v>
      </c>
      <c r="Q42" s="2"/>
      <c r="R42" s="19">
        <v>0</v>
      </c>
      <c r="S42" s="25"/>
      <c r="T42" s="25"/>
      <c r="U42" s="26">
        <f>IF(R42&lt;&gt;0,IF(S42&lt;&gt;"",IF(AD44="Y",IF(S42&lt;&gt;"",SUM(R42*AD42)),IF(AD44&lt;&gt;"Y",IF(S42&lt;&gt;"",SUM(R42*$Z$4)))),IF(AD44="Y",IF(T42&lt;&gt;"",SUM(R42*AD43)),IF(AD44&lt;&gt;"Y",IF(T42&lt;&gt;"",SUM(R42*$Z$5))))),0)</f>
        <v>0</v>
      </c>
      <c r="V42" s="167">
        <f t="shared" si="35"/>
      </c>
      <c r="W42" s="168"/>
      <c r="X42" s="27">
        <f t="shared" si="38"/>
        <v>0</v>
      </c>
      <c r="Y42" s="28">
        <f t="shared" si="39"/>
        <v>0</v>
      </c>
      <c r="Z42" s="28">
        <f t="shared" si="40"/>
        <v>0</v>
      </c>
      <c r="AA42" s="26">
        <f t="shared" si="41"/>
        <v>0</v>
      </c>
      <c r="AB42" s="114"/>
      <c r="AC42" s="116" t="s">
        <v>25</v>
      </c>
      <c r="AD42" s="117">
        <v>20.31</v>
      </c>
      <c r="AE42" s="114"/>
    </row>
    <row r="43" spans="1:31" ht="13.5" thickBot="1">
      <c r="A43" s="98">
        <v>28</v>
      </c>
      <c r="B43" s="88" t="str">
        <f t="shared" si="32"/>
        <v>TUESDAY</v>
      </c>
      <c r="C43" s="113">
        <v>38433</v>
      </c>
      <c r="D43" s="29">
        <v>0</v>
      </c>
      <c r="E43" s="30">
        <v>0</v>
      </c>
      <c r="F43" s="31">
        <v>0</v>
      </c>
      <c r="G43" s="30">
        <v>0</v>
      </c>
      <c r="H43" s="30">
        <v>0</v>
      </c>
      <c r="I43" s="30">
        <v>0</v>
      </c>
      <c r="J43" s="30">
        <v>0</v>
      </c>
      <c r="K43" s="32">
        <v>0</v>
      </c>
      <c r="L43" s="10">
        <f t="shared" si="36"/>
      </c>
      <c r="M43" s="10">
        <f t="shared" si="33"/>
        <v>0</v>
      </c>
      <c r="N43" s="11" t="str">
        <f t="shared" si="34"/>
        <v>?</v>
      </c>
      <c r="O43" s="56">
        <f t="shared" si="37"/>
        <v>0</v>
      </c>
      <c r="P43" s="34">
        <f>IF($AD$44&lt;&gt;"Y",IF(SUM(((D37+D38+D39+D40+D41+D42+D43)*$U$7)-(F37+F38+F39+F40+F41+F42+F43))&gt;=0,SUM(((D37+D38+D39+D40+D41+D42+D43)*$U$7)-(F37+F38+F39+F40+F41+F42+F43)),0),IF(SUM(((D37+D38+D39+D40+D41+D42+D43)*$AD$41)-(F37+F38+F39+F40+F41+F42+F43))&gt;=0,SUM(((D37+D38+D39+D40+D41+D42+D43)*$AD$41)-(F37+F38+F39+F40+F41+F42+F43)),0))</f>
        <v>0</v>
      </c>
      <c r="Q43" s="2"/>
      <c r="R43" s="29">
        <v>0</v>
      </c>
      <c r="S43" s="35"/>
      <c r="T43" s="35"/>
      <c r="U43" s="26">
        <f>IF(R43&lt;&gt;0,IF(S43&lt;&gt;"",IF(AD44="Y",IF(S43&lt;&gt;"",SUM(R43*AD42)),IF(AD44&lt;&gt;"Y",IF(S43&lt;&gt;"",SUM(R43*$Z$4)))),IF(AD44="Y",IF(T43&lt;&gt;"",SUM(R43*AD43)),IF(AD44&lt;&gt;"Y",IF(T43&lt;&gt;"",SUM(R43*$Z$5))))),0)</f>
        <v>0</v>
      </c>
      <c r="V43" s="167">
        <f t="shared" si="35"/>
      </c>
      <c r="W43" s="168"/>
      <c r="X43" s="36">
        <f t="shared" si="38"/>
        <v>0</v>
      </c>
      <c r="Y43" s="37">
        <f t="shared" si="39"/>
        <v>0</v>
      </c>
      <c r="Z43" s="37">
        <f t="shared" si="40"/>
        <v>0</v>
      </c>
      <c r="AA43" s="38">
        <f t="shared" si="41"/>
        <v>0</v>
      </c>
      <c r="AB43" s="114"/>
      <c r="AC43" s="116" t="s">
        <v>26</v>
      </c>
      <c r="AD43" s="117">
        <v>14.25</v>
      </c>
      <c r="AE43" s="114"/>
    </row>
    <row r="44" spans="1:31" ht="13.5" thickBot="1">
      <c r="A44" s="99" t="s">
        <v>55</v>
      </c>
      <c r="B44" s="100"/>
      <c r="C44" s="101"/>
      <c r="D44" s="39">
        <f aca="true" t="shared" si="42" ref="D44:K44">SUM(D37:D43)</f>
        <v>0</v>
      </c>
      <c r="E44" s="40">
        <f t="shared" si="42"/>
        <v>0</v>
      </c>
      <c r="F44" s="41">
        <f t="shared" si="42"/>
        <v>0</v>
      </c>
      <c r="G44" s="40">
        <f t="shared" si="42"/>
        <v>0</v>
      </c>
      <c r="H44" s="40">
        <f t="shared" si="42"/>
        <v>0</v>
      </c>
      <c r="I44" s="40">
        <f t="shared" si="42"/>
        <v>0</v>
      </c>
      <c r="J44" s="40">
        <f t="shared" si="42"/>
        <v>0</v>
      </c>
      <c r="K44" s="42">
        <f t="shared" si="42"/>
        <v>0</v>
      </c>
      <c r="L44" s="10">
        <f>IF(SUM(L37:L43)=0,"",SUM(L37:L43))</f>
      </c>
      <c r="M44" s="43">
        <f>SUM(M37:M43)</f>
        <v>0</v>
      </c>
      <c r="N44" s="11" t="str">
        <f t="shared" si="34"/>
        <v>?</v>
      </c>
      <c r="O44" s="44">
        <f t="shared" si="37"/>
        <v>0</v>
      </c>
      <c r="P44" s="45">
        <f>IF($AD$44&lt;&gt;"Y",IF(SUM(((D37+D38+D39+D40+D41+D42+D43)*$U$7)-(F37+F38+F39+F40+F41+F42+F43))&gt;=0,SUM(((D37+D38+D39+D40+D41+D42+D43)*$U$7)-(F37+F38+F39+F40+F41+F42+F43)),0),IF(SUM(((D37+D38+D39+D40+D41+D42+D43)*$AD$41)-(F37+F38+F39+F40+F41+F42+F43))&gt;=0,SUM(((D37+D38+D39+D40+D41+D42+D43)*$AD$41)-(F37+F38+F39+F40+F41+F42+F43)),0))</f>
        <v>0</v>
      </c>
      <c r="Q44" s="2"/>
      <c r="R44" s="46">
        <f>SUM(R37:R43)</f>
        <v>0</v>
      </c>
      <c r="S44" s="2"/>
      <c r="T44" s="2"/>
      <c r="U44" s="47">
        <f>SUM(U37:U43)</f>
        <v>0</v>
      </c>
      <c r="V44" s="2"/>
      <c r="W44" s="2"/>
      <c r="X44" s="48">
        <f t="shared" si="38"/>
        <v>0</v>
      </c>
      <c r="Y44" s="41">
        <f t="shared" si="39"/>
        <v>0</v>
      </c>
      <c r="Z44" s="49">
        <f t="shared" si="40"/>
        <v>0</v>
      </c>
      <c r="AA44" s="50">
        <f t="shared" si="41"/>
        <v>0</v>
      </c>
      <c r="AB44" s="114"/>
      <c r="AC44" s="118" t="s">
        <v>32</v>
      </c>
      <c r="AD44" s="119" t="s">
        <v>33</v>
      </c>
      <c r="AE44" s="114"/>
    </row>
    <row r="45" spans="1:31" ht="13.5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14"/>
      <c r="AC45" s="114"/>
      <c r="AD45" s="114"/>
      <c r="AE45" s="114"/>
    </row>
    <row r="46" spans="1:31" ht="12.75">
      <c r="A46" s="96">
        <v>29</v>
      </c>
      <c r="B46" s="57" t="str">
        <f aca="true" t="shared" si="43" ref="B46:B52">B37</f>
        <v>WEDNESDAY</v>
      </c>
      <c r="C46" s="109">
        <v>38434</v>
      </c>
      <c r="D46" s="6">
        <v>0</v>
      </c>
      <c r="E46" s="7">
        <v>0</v>
      </c>
      <c r="F46" s="8">
        <v>0</v>
      </c>
      <c r="G46" s="7">
        <v>0</v>
      </c>
      <c r="H46" s="7">
        <v>0</v>
      </c>
      <c r="I46" s="7">
        <v>0</v>
      </c>
      <c r="J46" s="7">
        <v>0</v>
      </c>
      <c r="K46" s="9">
        <v>0</v>
      </c>
      <c r="L46" s="10">
        <f>IF(E46&lt;&gt;SUM(G46:J46),SUM(E46-(G46+H46+I46+J46)),"")</f>
      </c>
      <c r="M46" s="10">
        <f aca="true" t="shared" si="44" ref="M46:M52">IF($AD$53&lt;&gt;"Y",IF(F46&lt;&gt;SUM((G46*$U$4)+(H46*$U$5)+(I46*$U$6)+K46),SUM(F46-((G46*$U$4)+(H46*$U$5)+(I46*$U$6)+K46)),0),SUM((F46-((G46*$AD$47)+(H46*$AD$48)+(I46*$AD$49)+K46))))</f>
        <v>0</v>
      </c>
      <c r="N46" s="11" t="str">
        <f aca="true" t="shared" si="45" ref="N46:N53">IF(SUM(O46&lt;$D$5),"?","")</f>
        <v>?</v>
      </c>
      <c r="O46" s="52">
        <f>IF(E46&lt;&gt;0,IF(D46=0,"ERROR",SUM(E46/D46)),0)</f>
        <v>0</v>
      </c>
      <c r="P46" s="13">
        <f>IF($AD$53&lt;&gt;"Y",IF(SUM((D46*$U$7)-F46)&gt;=0,SUM((D46*$U$7)-F46),0),IF(SUM((D46*$AD$50)-F46)&gt;=0,SUM((D46*$AD$50)-F46),0))</f>
        <v>0</v>
      </c>
      <c r="Q46" s="2"/>
      <c r="R46" s="6">
        <v>0</v>
      </c>
      <c r="S46" s="14"/>
      <c r="T46" s="14"/>
      <c r="U46" s="15">
        <f>IF(R46&lt;&gt;0,IF(S46&lt;&gt;"",IF(AD53="Y",IF(S46&lt;&gt;"",SUM(R46*AD51)),IF(AD53&lt;&gt;"Y",IF(S46&lt;&gt;"",SUM(R46*$Z$4)))),IF(AD53="Y",IF(T46&lt;&gt;"",SUM(R46*AD52)),IF(AD53&lt;&gt;"Y",IF(T46&lt;&gt;"",SUM(R46*$Z$5))))),0)</f>
        <v>0</v>
      </c>
      <c r="V46" s="167">
        <f aca="true" t="shared" si="46" ref="V46:V52">IF(R46&gt;0,IF(S46&lt;&gt;"",IF(T46&lt;&gt;"","ERROR",""),IF(T46&lt;&gt;"","","PAY TYPE")),"")</f>
      </c>
      <c r="W46" s="168"/>
      <c r="X46" s="16">
        <f>SUM(F46)</f>
        <v>0</v>
      </c>
      <c r="Y46" s="17">
        <f>SUM(P46)</f>
        <v>0</v>
      </c>
      <c r="Z46" s="17">
        <f>SUM(U46)</f>
        <v>0</v>
      </c>
      <c r="AA46" s="18">
        <f>SUM(X46:Z46)</f>
        <v>0</v>
      </c>
      <c r="AB46" s="114"/>
      <c r="AC46" s="115" t="s">
        <v>31</v>
      </c>
      <c r="AD46" s="114"/>
      <c r="AE46" s="114"/>
    </row>
    <row r="47" spans="1:31" ht="12.75">
      <c r="A47" s="97">
        <v>30</v>
      </c>
      <c r="B47" s="58" t="str">
        <f t="shared" si="43"/>
        <v>THURSDAY</v>
      </c>
      <c r="C47" s="111">
        <v>38435</v>
      </c>
      <c r="D47" s="19">
        <v>0</v>
      </c>
      <c r="E47" s="20">
        <v>0</v>
      </c>
      <c r="F47" s="21">
        <v>0</v>
      </c>
      <c r="G47" s="20">
        <v>0</v>
      </c>
      <c r="H47" s="20">
        <v>0</v>
      </c>
      <c r="I47" s="20">
        <v>0</v>
      </c>
      <c r="J47" s="20">
        <v>0</v>
      </c>
      <c r="K47" s="22">
        <v>0</v>
      </c>
      <c r="L47" s="10">
        <f aca="true" t="shared" si="47" ref="L47:L52">IF(E47&lt;&gt;SUM(G47:J47),SUM(E47-(G47+H47+I47+J47)),"")</f>
      </c>
      <c r="M47" s="10">
        <f t="shared" si="44"/>
        <v>0</v>
      </c>
      <c r="N47" s="11" t="str">
        <f t="shared" si="45"/>
        <v>?</v>
      </c>
      <c r="O47" s="54">
        <f aca="true" t="shared" si="48" ref="O47:O53">IF(E47&lt;&gt;0,IF(D47=0,"ERROR",SUM(E47/D47)),0)</f>
        <v>0</v>
      </c>
      <c r="P47" s="24">
        <f>IF($AD$53&lt;&gt;"Y",IF(SUM(((D46+D47)*$U$7)-(F46+F47))&gt;=0,SUM(((D46+D47)*$U$7)-(F46+F47)),0),IF(SUM(((D46+D47)*$AD$50)-(F46+F47))&gt;=0,SUM(((D46+D47)*$AD$50)-(F46+F47)),0))</f>
        <v>0</v>
      </c>
      <c r="Q47" s="2"/>
      <c r="R47" s="19">
        <v>0</v>
      </c>
      <c r="S47" s="25"/>
      <c r="T47" s="25"/>
      <c r="U47" s="26">
        <f>IF(R47&lt;&gt;0,IF(S47&lt;&gt;"",IF(AD53="Y",IF(S47&lt;&gt;"",SUM(R47*AD51)),IF(AD53&lt;&gt;"Y",IF(S47&lt;&gt;"",SUM(R47*$Z$4)))),IF(AD53="Y",IF(T47&lt;&gt;"",SUM(R47*AD52)),IF(AD53&lt;&gt;"Y",IF(T47&lt;&gt;"",SUM(R47*$Z$5))))),0)</f>
        <v>0</v>
      </c>
      <c r="V47" s="167">
        <f t="shared" si="46"/>
      </c>
      <c r="W47" s="168"/>
      <c r="X47" s="27">
        <f aca="true" t="shared" si="49" ref="X47:X53">SUM(F47)</f>
        <v>0</v>
      </c>
      <c r="Y47" s="28">
        <f aca="true" t="shared" si="50" ref="Y47:Y53">SUM(P47)</f>
        <v>0</v>
      </c>
      <c r="Z47" s="28">
        <f aca="true" t="shared" si="51" ref="Z47:Z53">SUM(U47)</f>
        <v>0</v>
      </c>
      <c r="AA47" s="26">
        <f aca="true" t="shared" si="52" ref="AA47:AA53">SUM(X47:Z47)</f>
        <v>0</v>
      </c>
      <c r="AB47" s="114"/>
      <c r="AC47" s="116" t="s">
        <v>4</v>
      </c>
      <c r="AD47" s="117">
        <v>16.6</v>
      </c>
      <c r="AE47" s="114"/>
    </row>
    <row r="48" spans="1:31" ht="12.75">
      <c r="A48" s="97">
        <v>31</v>
      </c>
      <c r="B48" s="58" t="str">
        <f t="shared" si="43"/>
        <v>FRIDAY</v>
      </c>
      <c r="C48" s="111">
        <v>38436</v>
      </c>
      <c r="D48" s="19">
        <v>0</v>
      </c>
      <c r="E48" s="20">
        <v>0</v>
      </c>
      <c r="F48" s="21">
        <v>0</v>
      </c>
      <c r="G48" s="20">
        <v>0</v>
      </c>
      <c r="H48" s="20">
        <v>0</v>
      </c>
      <c r="I48" s="20">
        <v>0</v>
      </c>
      <c r="J48" s="20">
        <v>0</v>
      </c>
      <c r="K48" s="22">
        <v>0</v>
      </c>
      <c r="L48" s="10">
        <f t="shared" si="47"/>
      </c>
      <c r="M48" s="10">
        <f t="shared" si="44"/>
        <v>0</v>
      </c>
      <c r="N48" s="11" t="str">
        <f t="shared" si="45"/>
        <v>?</v>
      </c>
      <c r="O48" s="54">
        <f t="shared" si="48"/>
        <v>0</v>
      </c>
      <c r="P48" s="24">
        <f>IF($AD$53&lt;&gt;"Y",IF(SUM(((D46+D47+D48)*$U$7)-(F46+F47+F48))&gt;=0,SUM(((D46+D47+D48)*$U$7)-(F46+F47+F48)),0),IF(SUM(((D46+D47+D48)*$AD$50)-(F46+F47+F48))&gt;=0,SUM(((D46+D47+D48)*$AD$50)-(F46+F47+F48)),0))</f>
        <v>0</v>
      </c>
      <c r="Q48" s="2"/>
      <c r="R48" s="19">
        <v>0</v>
      </c>
      <c r="S48" s="25"/>
      <c r="T48" s="25"/>
      <c r="U48" s="26">
        <f>IF(R48&lt;&gt;0,IF(S48&lt;&gt;"",IF(AD53="Y",IF(S48&lt;&gt;"",SUM(R48*AD51)),IF(AD53&lt;&gt;"Y",IF(S48&lt;&gt;"",SUM(R48*$Z$4)))),IF(AD53="Y",IF(T48&lt;&gt;"",SUM(R48*AD52)),IF(AD53&lt;&gt;"Y",IF(T48&lt;&gt;"",SUM(R48*$Z$5))))),0)</f>
        <v>0</v>
      </c>
      <c r="V48" s="167">
        <f t="shared" si="46"/>
      </c>
      <c r="W48" s="168"/>
      <c r="X48" s="27">
        <f t="shared" si="49"/>
        <v>0</v>
      </c>
      <c r="Y48" s="28">
        <f t="shared" si="50"/>
        <v>0</v>
      </c>
      <c r="Z48" s="28">
        <f t="shared" si="51"/>
        <v>0</v>
      </c>
      <c r="AA48" s="26">
        <f t="shared" si="52"/>
        <v>0</v>
      </c>
      <c r="AB48" s="114"/>
      <c r="AC48" s="116" t="s">
        <v>7</v>
      </c>
      <c r="AD48" s="117">
        <v>19.7</v>
      </c>
      <c r="AE48" s="114"/>
    </row>
    <row r="49" spans="1:31" ht="12.75">
      <c r="A49" s="97">
        <v>32</v>
      </c>
      <c r="B49" s="58" t="str">
        <f t="shared" si="43"/>
        <v>SATURDAY</v>
      </c>
      <c r="C49" s="111">
        <v>38437</v>
      </c>
      <c r="D49" s="19">
        <v>0</v>
      </c>
      <c r="E49" s="20">
        <v>0</v>
      </c>
      <c r="F49" s="21">
        <v>0</v>
      </c>
      <c r="G49" s="20">
        <v>0</v>
      </c>
      <c r="H49" s="20">
        <v>0</v>
      </c>
      <c r="I49" s="20">
        <v>0</v>
      </c>
      <c r="J49" s="20">
        <v>0</v>
      </c>
      <c r="K49" s="22">
        <v>0</v>
      </c>
      <c r="L49" s="10">
        <f t="shared" si="47"/>
      </c>
      <c r="M49" s="10">
        <f t="shared" si="44"/>
        <v>0</v>
      </c>
      <c r="N49" s="11" t="str">
        <f t="shared" si="45"/>
        <v>?</v>
      </c>
      <c r="O49" s="54">
        <f t="shared" si="48"/>
        <v>0</v>
      </c>
      <c r="P49" s="24">
        <f>IF($AD$53&lt;&gt;"Y",IF(SUM(((D46+D47+D48+D49)*$U$7)-(F46+F47+F48+F49))&gt;=0,SUM(((D46+D47+D48+D49)*$U$7)-(F46+F47+F48+F49)),0),IF(SUM(((D46+D47+D48+D49)*$AD$50)-(F46+F47+F48+F49))&gt;=0,SUM(((D46+D47+D48+D49)*$AD$50)-(F46+F47+F48+F49)),0))</f>
        <v>0</v>
      </c>
      <c r="Q49" s="2"/>
      <c r="R49" s="19">
        <v>0</v>
      </c>
      <c r="S49" s="25"/>
      <c r="T49" s="25"/>
      <c r="U49" s="26">
        <f>IF(R49&lt;&gt;0,IF(S49&lt;&gt;"",IF(AD53="Y",IF(S49&lt;&gt;"",SUM(R49*AD51)),IF(AD53&lt;&gt;"Y",IF(S49&lt;&gt;"",SUM(R49*$Z$4)))),IF(AD53="Y",IF(T49&lt;&gt;"",SUM(R49*AD52)),IF(AD53&lt;&gt;"Y",IF(T49&lt;&gt;"",SUM(R49*$Z$5))))),0)</f>
        <v>0</v>
      </c>
      <c r="V49" s="167">
        <f t="shared" si="46"/>
      </c>
      <c r="W49" s="168"/>
      <c r="X49" s="27">
        <f t="shared" si="49"/>
        <v>0</v>
      </c>
      <c r="Y49" s="28">
        <f t="shared" si="50"/>
        <v>0</v>
      </c>
      <c r="Z49" s="28">
        <f t="shared" si="51"/>
        <v>0</v>
      </c>
      <c r="AA49" s="26">
        <f t="shared" si="52"/>
        <v>0</v>
      </c>
      <c r="AB49" s="114"/>
      <c r="AC49" s="116" t="s">
        <v>9</v>
      </c>
      <c r="AD49" s="117">
        <v>16.6</v>
      </c>
      <c r="AE49" s="114"/>
    </row>
    <row r="50" spans="1:31" ht="12.75">
      <c r="A50" s="97">
        <v>33</v>
      </c>
      <c r="B50" s="58" t="str">
        <f t="shared" si="43"/>
        <v>SUNDAY</v>
      </c>
      <c r="C50" s="111">
        <v>38438</v>
      </c>
      <c r="D50" s="19">
        <v>0</v>
      </c>
      <c r="E50" s="20">
        <v>0</v>
      </c>
      <c r="F50" s="21">
        <v>0</v>
      </c>
      <c r="G50" s="20">
        <v>0</v>
      </c>
      <c r="H50" s="20">
        <v>0</v>
      </c>
      <c r="I50" s="20">
        <v>0</v>
      </c>
      <c r="J50" s="20">
        <v>0</v>
      </c>
      <c r="K50" s="22">
        <v>0</v>
      </c>
      <c r="L50" s="10">
        <f t="shared" si="47"/>
      </c>
      <c r="M50" s="10">
        <f t="shared" si="44"/>
        <v>0</v>
      </c>
      <c r="N50" s="11" t="str">
        <f t="shared" si="45"/>
        <v>?</v>
      </c>
      <c r="O50" s="54">
        <f t="shared" si="48"/>
        <v>0</v>
      </c>
      <c r="P50" s="24">
        <f>IF($AD$53&lt;&gt;"Y",IF(SUM(((D46+D47+D48+D49+D50)*$U$7)-(F46+F47+F48+F49+F50))&gt;=0,SUM(((D46+D47+D48+D49+D50)*$U$7)-(F46+F47+F48+F49+F50)),0),IF(SUM(((D46+D47+D48+D49+D50)*$AD$50)-(F46+F47+F48+F49+F50))&gt;=0,SUM(((D46+D47+D48+D49+D50)*$AD$50)-(F46+F47+F48+F49+F50)),0))</f>
        <v>0</v>
      </c>
      <c r="Q50" s="2"/>
      <c r="R50" s="19">
        <v>0</v>
      </c>
      <c r="S50" s="25"/>
      <c r="T50" s="25"/>
      <c r="U50" s="26">
        <f>IF(R50&lt;&gt;0,IF(S50&lt;&gt;"",IF(AD53="Y",IF(S50&lt;&gt;"",SUM(R50*AD51)),IF(AD53&lt;&gt;"Y",IF(S50&lt;&gt;"",SUM(R50*$Z$4)))),IF(AD53="Y",IF(T50&lt;&gt;"",SUM(R50*AD52)),IF(AD53&lt;&gt;"Y",IF(T50&lt;&gt;"",SUM(R50*$Z$5))))),0)</f>
        <v>0</v>
      </c>
      <c r="V50" s="167">
        <f t="shared" si="46"/>
      </c>
      <c r="W50" s="168"/>
      <c r="X50" s="27">
        <f t="shared" si="49"/>
        <v>0</v>
      </c>
      <c r="Y50" s="28">
        <f t="shared" si="50"/>
        <v>0</v>
      </c>
      <c r="Z50" s="28">
        <f t="shared" si="51"/>
        <v>0</v>
      </c>
      <c r="AA50" s="26">
        <f t="shared" si="52"/>
        <v>0</v>
      </c>
      <c r="AB50" s="114"/>
      <c r="AC50" s="116" t="s">
        <v>11</v>
      </c>
      <c r="AD50" s="117">
        <v>14.25</v>
      </c>
      <c r="AE50" s="114"/>
    </row>
    <row r="51" spans="1:31" ht="12.75">
      <c r="A51" s="97">
        <v>34</v>
      </c>
      <c r="B51" s="58" t="str">
        <f t="shared" si="43"/>
        <v>MONDAY</v>
      </c>
      <c r="C51" s="111">
        <v>38439</v>
      </c>
      <c r="D51" s="19">
        <v>0</v>
      </c>
      <c r="E51" s="20">
        <v>0</v>
      </c>
      <c r="F51" s="21">
        <v>0</v>
      </c>
      <c r="G51" s="20">
        <v>0</v>
      </c>
      <c r="H51" s="20">
        <v>0</v>
      </c>
      <c r="I51" s="20">
        <v>0</v>
      </c>
      <c r="J51" s="20">
        <v>0</v>
      </c>
      <c r="K51" s="22">
        <v>0</v>
      </c>
      <c r="L51" s="10">
        <f t="shared" si="47"/>
      </c>
      <c r="M51" s="10">
        <f t="shared" si="44"/>
        <v>0</v>
      </c>
      <c r="N51" s="11" t="str">
        <f t="shared" si="45"/>
        <v>?</v>
      </c>
      <c r="O51" s="54">
        <f t="shared" si="48"/>
        <v>0</v>
      </c>
      <c r="P51" s="24">
        <f>IF($AD$53&lt;&gt;"Y",IF(SUM(((D46+D47+D48+D49+D50+D51)*$U$7)-(F46+F47+F48+F49+F50+F51))&gt;=0,SUM(((D46+D47+D48+D49+D50+D51)*$U$7)-(F46+F47+F48+F49+F50+F51)),0),IF(SUM(((D46+D47+D48+D49+D50+D51)*$AD$50)-(F46+F47+F48+F49+F50+F51))&gt;=0,SUM(((D46+D47+D48+D49+D50+D51)*$AD$50)-(F46+F47+F48+F49+F50+F51)),0))</f>
        <v>0</v>
      </c>
      <c r="Q51" s="2"/>
      <c r="R51" s="19">
        <v>0</v>
      </c>
      <c r="S51" s="25"/>
      <c r="T51" s="25"/>
      <c r="U51" s="26">
        <f>IF(R51&lt;&gt;0,IF(S51&lt;&gt;"",IF(AD53="Y",IF(S51&lt;&gt;"",SUM(R51*AD51)),IF(AD53&lt;&gt;"Y",IF(S51&lt;&gt;"",SUM(R51*$Z$4)))),IF(AD53="Y",IF(T51&lt;&gt;"",SUM(R51*AD52)),IF(AD53&lt;&gt;"Y",IF(T51&lt;&gt;"",SUM(R51*$Z$5))))),0)</f>
        <v>0</v>
      </c>
      <c r="V51" s="167">
        <f t="shared" si="46"/>
      </c>
      <c r="W51" s="168"/>
      <c r="X51" s="27">
        <f t="shared" si="49"/>
        <v>0</v>
      </c>
      <c r="Y51" s="28">
        <f t="shared" si="50"/>
        <v>0</v>
      </c>
      <c r="Z51" s="28">
        <f t="shared" si="51"/>
        <v>0</v>
      </c>
      <c r="AA51" s="26">
        <f t="shared" si="52"/>
        <v>0</v>
      </c>
      <c r="AB51" s="114"/>
      <c r="AC51" s="116" t="s">
        <v>25</v>
      </c>
      <c r="AD51" s="117">
        <v>20.31</v>
      </c>
      <c r="AE51" s="114"/>
    </row>
    <row r="52" spans="1:31" ht="13.5" thickBot="1">
      <c r="A52" s="98">
        <v>35</v>
      </c>
      <c r="B52" s="59" t="str">
        <f t="shared" si="43"/>
        <v>TUESDAY</v>
      </c>
      <c r="C52" s="113">
        <v>38440</v>
      </c>
      <c r="D52" s="29">
        <v>0</v>
      </c>
      <c r="E52" s="30">
        <v>0</v>
      </c>
      <c r="F52" s="31">
        <v>0</v>
      </c>
      <c r="G52" s="30">
        <v>0</v>
      </c>
      <c r="H52" s="30">
        <v>0</v>
      </c>
      <c r="I52" s="30">
        <v>0</v>
      </c>
      <c r="J52" s="30">
        <v>0</v>
      </c>
      <c r="K52" s="32">
        <v>0</v>
      </c>
      <c r="L52" s="10">
        <f t="shared" si="47"/>
      </c>
      <c r="M52" s="10">
        <f t="shared" si="44"/>
        <v>0</v>
      </c>
      <c r="N52" s="11" t="str">
        <f t="shared" si="45"/>
        <v>?</v>
      </c>
      <c r="O52" s="56">
        <f t="shared" si="48"/>
        <v>0</v>
      </c>
      <c r="P52" s="34">
        <f>IF($AD$53&lt;&gt;"Y",IF(SUM(((D46+D47+D48+D49+D50+D51+D52)*$U$7)-(F46+F47+F48+F49+F50+F51+F52))&gt;=0,SUM(((D46+D47+D48+D49+D50+D51+D52)*$U$7)-(F46+F47+F48+F49+F50+F51+F52)),0),IF(SUM(((D46+D47+D48+D49+D50+D51+D52)*$AD$50)-(F46+F47+F48+F49+F50+F51+F52))&gt;=0,SUM(((D46+D47+D48+D49+D50+D51+D52)*$AD$50)-(F46+F47+F48+F49+F50+F51+F52)),0))</f>
        <v>0</v>
      </c>
      <c r="Q52" s="2"/>
      <c r="R52" s="29">
        <v>0</v>
      </c>
      <c r="S52" s="35"/>
      <c r="T52" s="35"/>
      <c r="U52" s="26">
        <f>IF(R52&lt;&gt;0,IF(S52&lt;&gt;"",IF(AD53="Y",IF(S52&lt;&gt;"",SUM(R52*AD51)),IF(AD53&lt;&gt;"Y",IF(S52&lt;&gt;"",SUM(R52*$Z$4)))),IF(AD53="Y",IF(T52&lt;&gt;"",SUM(R52*AD52)),IF(AD53&lt;&gt;"Y",IF(T52&lt;&gt;"",SUM(R52*$Z$5))))),0)</f>
        <v>0</v>
      </c>
      <c r="V52" s="167">
        <f t="shared" si="46"/>
      </c>
      <c r="W52" s="168"/>
      <c r="X52" s="36">
        <f t="shared" si="49"/>
        <v>0</v>
      </c>
      <c r="Y52" s="37">
        <f t="shared" si="50"/>
        <v>0</v>
      </c>
      <c r="Z52" s="37">
        <f t="shared" si="51"/>
        <v>0</v>
      </c>
      <c r="AA52" s="38">
        <f t="shared" si="52"/>
        <v>0</v>
      </c>
      <c r="AB52" s="114"/>
      <c r="AC52" s="116" t="s">
        <v>26</v>
      </c>
      <c r="AD52" s="117">
        <v>14.25</v>
      </c>
      <c r="AE52" s="114"/>
    </row>
    <row r="53" spans="1:31" ht="13.5" thickBot="1">
      <c r="A53" s="99" t="s">
        <v>56</v>
      </c>
      <c r="B53" s="100"/>
      <c r="C53" s="101"/>
      <c r="D53" s="39">
        <f aca="true" t="shared" si="53" ref="D53:K53">SUM(D46:D52)</f>
        <v>0</v>
      </c>
      <c r="E53" s="40">
        <f t="shared" si="53"/>
        <v>0</v>
      </c>
      <c r="F53" s="41">
        <f t="shared" si="53"/>
        <v>0</v>
      </c>
      <c r="G53" s="40">
        <f t="shared" si="53"/>
        <v>0</v>
      </c>
      <c r="H53" s="40">
        <f t="shared" si="53"/>
        <v>0</v>
      </c>
      <c r="I53" s="40">
        <f t="shared" si="53"/>
        <v>0</v>
      </c>
      <c r="J53" s="40">
        <f t="shared" si="53"/>
        <v>0</v>
      </c>
      <c r="K53" s="42">
        <f t="shared" si="53"/>
        <v>0</v>
      </c>
      <c r="L53" s="10">
        <f>IF(SUM(L46:L52)=0,"",SUM(L46:L52))</f>
      </c>
      <c r="M53" s="43">
        <f>SUM(M46:M52)</f>
        <v>0</v>
      </c>
      <c r="N53" s="11" t="str">
        <f t="shared" si="45"/>
        <v>?</v>
      </c>
      <c r="O53" s="44">
        <f t="shared" si="48"/>
        <v>0</v>
      </c>
      <c r="P53" s="45">
        <f>IF($AD$53&lt;&gt;"Y",IF(SUM(((D46+D47+D48+D49+D50+D51+D52)*$U$7)-(F46+F47+F48+F49+F50+F51+F52))&gt;=0,SUM(((D46+D47+D48+D49+D50+D51+D52)*$U$7)-(F46+F47+F48+F49+F50+F51+F52)),0),IF(SUM(((D46+D47+D48+D49+D50+D51+D52)*$AD$50)-(F46+F47+F48+F49+F50+F51+F52))&gt;=0,SUM(((D46+D47+D48+D49+D50+D51+D52)*$AD$50)-(F46+F47+F48+F49+F50+F51+F52)),0))</f>
        <v>0</v>
      </c>
      <c r="Q53" s="2"/>
      <c r="R53" s="46">
        <f>SUM(R46:R52)</f>
        <v>0</v>
      </c>
      <c r="S53" s="2"/>
      <c r="T53" s="2"/>
      <c r="U53" s="47">
        <f>SUM(U46:U52)</f>
        <v>0</v>
      </c>
      <c r="V53" s="2"/>
      <c r="W53" s="2"/>
      <c r="X53" s="48">
        <f t="shared" si="49"/>
        <v>0</v>
      </c>
      <c r="Y53" s="41">
        <f t="shared" si="50"/>
        <v>0</v>
      </c>
      <c r="Z53" s="49">
        <f t="shared" si="51"/>
        <v>0</v>
      </c>
      <c r="AA53" s="50">
        <f t="shared" si="52"/>
        <v>0</v>
      </c>
      <c r="AB53" s="114"/>
      <c r="AC53" s="118" t="s">
        <v>32</v>
      </c>
      <c r="AD53" s="119" t="s">
        <v>33</v>
      </c>
      <c r="AE53" s="114"/>
    </row>
    <row r="54" spans="1:31" ht="13.5" thickBot="1">
      <c r="A54" s="2"/>
      <c r="B54" s="10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14"/>
      <c r="AC54" s="114"/>
      <c r="AD54" s="114"/>
      <c r="AE54" s="114"/>
    </row>
    <row r="55" spans="1:31" ht="12.75">
      <c r="A55" s="96">
        <v>36</v>
      </c>
      <c r="B55" s="51" t="str">
        <f aca="true" t="shared" si="54" ref="B55:B61">B46</f>
        <v>WEDNESDAY</v>
      </c>
      <c r="C55" s="109">
        <v>38441</v>
      </c>
      <c r="D55" s="6">
        <v>0</v>
      </c>
      <c r="E55" s="7">
        <v>0</v>
      </c>
      <c r="F55" s="8">
        <v>0</v>
      </c>
      <c r="G55" s="7">
        <v>0</v>
      </c>
      <c r="H55" s="7">
        <v>0</v>
      </c>
      <c r="I55" s="7">
        <v>0</v>
      </c>
      <c r="J55" s="7">
        <v>0</v>
      </c>
      <c r="K55" s="9">
        <v>0</v>
      </c>
      <c r="L55" s="10">
        <f>IF(E55&lt;&gt;SUM(G55:J55),SUM(E55-(G55+H55+I55+J55)),"")</f>
      </c>
      <c r="M55" s="10">
        <f aca="true" t="shared" si="55" ref="M55:M61">IF($AD$53&lt;&gt;"Y",IF(F55&lt;&gt;SUM((G55*$U$4)+(H55*$U$5)+(I55*$U$6)+K55),SUM(F55-((G55*$U$4)+(H55*$U$5)+(I55*$U$6)+K55)),0),SUM((F55-((G55*$AD$47)+(H55*$AD$48)+(I55*$AD$49)+K55))))</f>
        <v>0</v>
      </c>
      <c r="N55" s="11" t="str">
        <f aca="true" t="shared" si="56" ref="N55:N62">IF(SUM(O55&lt;$D$5),"?","")</f>
        <v>?</v>
      </c>
      <c r="O55" s="52">
        <f>IF(E55&lt;&gt;0,IF(D55=0,"ERROR",SUM(E55/D55)),0)</f>
        <v>0</v>
      </c>
      <c r="P55" s="13">
        <f>IF($AD$53&lt;&gt;"Y",IF(SUM((D55*$U$7)-F55)&gt;=0,SUM((D55*$U$7)-F55),0),IF(SUM((D55*$AD$50)-F55)&gt;=0,SUM((D55*$AD$50)-F55),0))</f>
        <v>0</v>
      </c>
      <c r="Q55" s="2"/>
      <c r="R55" s="6">
        <v>0</v>
      </c>
      <c r="S55" s="14"/>
      <c r="T55" s="14"/>
      <c r="U55" s="15">
        <f>IF(R55&lt;&gt;0,IF(S55&lt;&gt;"",IF(AD62="Y",IF(S55&lt;&gt;"",SUM(R55*AD60)),IF(AD62&lt;&gt;"Y",IF(S55&lt;&gt;"",SUM(R55*$Z$4)))),IF(AD62="Y",IF(T55&lt;&gt;"",SUM(R55*AD61)),IF(AD62&lt;&gt;"Y",IF(T55&lt;&gt;"",SUM(R55*$Z$5))))),0)</f>
        <v>0</v>
      </c>
      <c r="V55" s="167">
        <f aca="true" t="shared" si="57" ref="V55:V61">IF(R55&gt;0,IF(S55&lt;&gt;"",IF(T55&lt;&gt;"","ERROR",""),IF(T55&lt;&gt;"","","PAY TYPE")),"")</f>
      </c>
      <c r="W55" s="168"/>
      <c r="X55" s="16">
        <f>SUM(F55)</f>
        <v>0</v>
      </c>
      <c r="Y55" s="17">
        <f>SUM(P55)</f>
        <v>0</v>
      </c>
      <c r="Z55" s="17">
        <f>SUM(U55)</f>
        <v>0</v>
      </c>
      <c r="AA55" s="18">
        <f>SUM(X55:Z55)</f>
        <v>0</v>
      </c>
      <c r="AB55" s="114"/>
      <c r="AC55" s="115" t="s">
        <v>31</v>
      </c>
      <c r="AD55" s="114"/>
      <c r="AE55" s="114"/>
    </row>
    <row r="56" spans="1:31" ht="12.75">
      <c r="A56" s="97">
        <v>37</v>
      </c>
      <c r="B56" s="53" t="str">
        <f t="shared" si="54"/>
        <v>THURSDAY</v>
      </c>
      <c r="C56" s="111">
        <v>38442</v>
      </c>
      <c r="D56" s="19">
        <v>0</v>
      </c>
      <c r="E56" s="20">
        <v>0</v>
      </c>
      <c r="F56" s="21">
        <v>0</v>
      </c>
      <c r="G56" s="20">
        <v>0</v>
      </c>
      <c r="H56" s="20">
        <v>0</v>
      </c>
      <c r="I56" s="20">
        <v>0</v>
      </c>
      <c r="J56" s="20">
        <v>0</v>
      </c>
      <c r="K56" s="22">
        <v>0</v>
      </c>
      <c r="L56" s="10">
        <f aca="true" t="shared" si="58" ref="L56:L61">IF(E56&lt;&gt;SUM(G56:J56),SUM(E56-(G56+H56+I56+J56)),"")</f>
      </c>
      <c r="M56" s="10">
        <f t="shared" si="55"/>
        <v>0</v>
      </c>
      <c r="N56" s="11" t="str">
        <f t="shared" si="56"/>
        <v>?</v>
      </c>
      <c r="O56" s="54">
        <f aca="true" t="shared" si="59" ref="O56:O62">IF(E56&lt;&gt;0,IF(D56=0,"ERROR",SUM(E56/D56)),0)</f>
        <v>0</v>
      </c>
      <c r="P56" s="24">
        <f>IF($AD$53&lt;&gt;"Y",IF(SUM(((D55+D56)*$U$7)-(F55+F56))&gt;=0,SUM(((D55+D56)*$U$7)-(F55+F56)),0),IF(SUM(((D55+D56)*$AD$50)-(F55+F56))&gt;=0,SUM(((D55+D56)*$AD$50)-(F55+F56)),0))</f>
        <v>0</v>
      </c>
      <c r="Q56" s="2"/>
      <c r="R56" s="19">
        <v>0</v>
      </c>
      <c r="S56" s="25"/>
      <c r="T56" s="25"/>
      <c r="U56" s="26">
        <f>IF(R56&lt;&gt;0,IF(S56&lt;&gt;"",IF(AD62="Y",IF(S56&lt;&gt;"",SUM(R56*AD60)),IF(AD62&lt;&gt;"Y",IF(S56&lt;&gt;"",SUM(R56*$Z$4)))),IF(AD62="Y",IF(T56&lt;&gt;"",SUM(R56*AD61)),IF(AD62&lt;&gt;"Y",IF(T56&lt;&gt;"",SUM(R56*$Z$5))))),0)</f>
        <v>0</v>
      </c>
      <c r="V56" s="167">
        <f t="shared" si="57"/>
      </c>
      <c r="W56" s="168"/>
      <c r="X56" s="27">
        <f aca="true" t="shared" si="60" ref="X56:X62">SUM(F56)</f>
        <v>0</v>
      </c>
      <c r="Y56" s="28">
        <f aca="true" t="shared" si="61" ref="Y56:Y62">SUM(P56)</f>
        <v>0</v>
      </c>
      <c r="Z56" s="28">
        <f aca="true" t="shared" si="62" ref="Z56:Z62">SUM(U56)</f>
        <v>0</v>
      </c>
      <c r="AA56" s="26">
        <f aca="true" t="shared" si="63" ref="AA56:AA62">SUM(X56:Z56)</f>
        <v>0</v>
      </c>
      <c r="AB56" s="114"/>
      <c r="AC56" s="116" t="s">
        <v>4</v>
      </c>
      <c r="AD56" s="117">
        <v>16.6</v>
      </c>
      <c r="AE56" s="114"/>
    </row>
    <row r="57" spans="1:31" ht="12.75">
      <c r="A57" s="97">
        <v>38</v>
      </c>
      <c r="B57" s="53" t="str">
        <f t="shared" si="54"/>
        <v>FRIDAY</v>
      </c>
      <c r="C57" s="111">
        <v>38443</v>
      </c>
      <c r="D57" s="19">
        <v>0</v>
      </c>
      <c r="E57" s="20">
        <v>0</v>
      </c>
      <c r="F57" s="21">
        <v>0</v>
      </c>
      <c r="G57" s="20">
        <v>0</v>
      </c>
      <c r="H57" s="20">
        <v>0</v>
      </c>
      <c r="I57" s="20">
        <v>0</v>
      </c>
      <c r="J57" s="20">
        <v>0</v>
      </c>
      <c r="K57" s="22">
        <v>0</v>
      </c>
      <c r="L57" s="10">
        <f t="shared" si="58"/>
      </c>
      <c r="M57" s="10">
        <f t="shared" si="55"/>
        <v>0</v>
      </c>
      <c r="N57" s="11" t="str">
        <f t="shared" si="56"/>
        <v>?</v>
      </c>
      <c r="O57" s="54">
        <f t="shared" si="59"/>
        <v>0</v>
      </c>
      <c r="P57" s="24">
        <f>IF($AD$53&lt;&gt;"Y",IF(SUM(((D55+D56+D57)*$U$7)-(F55+F56+F57))&gt;=0,SUM(((D55+D56+D57)*$U$7)-(F55+F56+F57)),0),IF(SUM(((D55+D56+D57)*$AD$50)-(F55+F56+F57))&gt;=0,SUM(((D55+D56+D57)*$AD$50)-(F55+F56+F57)),0))</f>
        <v>0</v>
      </c>
      <c r="Q57" s="2"/>
      <c r="R57" s="19">
        <v>0</v>
      </c>
      <c r="S57" s="25"/>
      <c r="T57" s="25"/>
      <c r="U57" s="26">
        <f>IF(R57&lt;&gt;0,IF(S57&lt;&gt;"",IF(AD62="Y",IF(S57&lt;&gt;"",SUM(R57*AD60)),IF(AD62&lt;&gt;"Y",IF(S57&lt;&gt;"",SUM(R57*$Z$4)))),IF(AD62="Y",IF(T57&lt;&gt;"",SUM(R57*AD61)),IF(AD62&lt;&gt;"Y",IF(T57&lt;&gt;"",SUM(R57*$Z$5))))),0)</f>
        <v>0</v>
      </c>
      <c r="V57" s="167">
        <f t="shared" si="57"/>
      </c>
      <c r="W57" s="168"/>
      <c r="X57" s="27">
        <f t="shared" si="60"/>
        <v>0</v>
      </c>
      <c r="Y57" s="28">
        <f t="shared" si="61"/>
        <v>0</v>
      </c>
      <c r="Z57" s="28">
        <f t="shared" si="62"/>
        <v>0</v>
      </c>
      <c r="AA57" s="26">
        <f t="shared" si="63"/>
        <v>0</v>
      </c>
      <c r="AB57" s="114"/>
      <c r="AC57" s="116" t="s">
        <v>7</v>
      </c>
      <c r="AD57" s="117">
        <v>19.7</v>
      </c>
      <c r="AE57" s="114"/>
    </row>
    <row r="58" spans="1:31" ht="12.75">
      <c r="A58" s="97">
        <v>39</v>
      </c>
      <c r="B58" s="53" t="str">
        <f t="shared" si="54"/>
        <v>SATURDAY</v>
      </c>
      <c r="C58" s="111">
        <v>38444</v>
      </c>
      <c r="D58" s="19">
        <v>0</v>
      </c>
      <c r="E58" s="20">
        <v>0</v>
      </c>
      <c r="F58" s="21">
        <v>0</v>
      </c>
      <c r="G58" s="20">
        <v>0</v>
      </c>
      <c r="H58" s="20">
        <v>0</v>
      </c>
      <c r="I58" s="20">
        <v>0</v>
      </c>
      <c r="J58" s="20">
        <v>0</v>
      </c>
      <c r="K58" s="22">
        <v>0</v>
      </c>
      <c r="L58" s="10">
        <f t="shared" si="58"/>
      </c>
      <c r="M58" s="10">
        <f t="shared" si="55"/>
        <v>0</v>
      </c>
      <c r="N58" s="11" t="str">
        <f t="shared" si="56"/>
        <v>?</v>
      </c>
      <c r="O58" s="54">
        <f t="shared" si="59"/>
        <v>0</v>
      </c>
      <c r="P58" s="24">
        <f>IF($AD$53&lt;&gt;"Y",IF(SUM(((D55+D56+D57+D58)*$U$7)-(F55+F56+F57+F58))&gt;=0,SUM(((D55+D56+D57+D58)*$U$7)-(F55+F56+F57+F58)),0),IF(SUM(((D55+D56+D57+D58)*$AD$50)-(F55+F56+F57+F58))&gt;=0,SUM(((D55+D56+D57+D58)*$AD$50)-(F55+F56+F57+F58)),0))</f>
        <v>0</v>
      </c>
      <c r="Q58" s="2"/>
      <c r="R58" s="19">
        <v>0</v>
      </c>
      <c r="S58" s="25"/>
      <c r="T58" s="25"/>
      <c r="U58" s="26">
        <f>IF(R58&lt;&gt;0,IF(S58&lt;&gt;"",IF(AD62="Y",IF(S58&lt;&gt;"",SUM(R58*AD60)),IF(AD62&lt;&gt;"Y",IF(S58&lt;&gt;"",SUM(R58*$Z$4)))),IF(AD62="Y",IF(T58&lt;&gt;"",SUM(R58*AD61)),IF(AD62&lt;&gt;"Y",IF(T58&lt;&gt;"",SUM(R58*$Z$5))))),0)</f>
        <v>0</v>
      </c>
      <c r="V58" s="167">
        <f t="shared" si="57"/>
      </c>
      <c r="W58" s="168"/>
      <c r="X58" s="27">
        <f t="shared" si="60"/>
        <v>0</v>
      </c>
      <c r="Y58" s="28">
        <f t="shared" si="61"/>
        <v>0</v>
      </c>
      <c r="Z58" s="28">
        <f t="shared" si="62"/>
        <v>0</v>
      </c>
      <c r="AA58" s="26">
        <f t="shared" si="63"/>
        <v>0</v>
      </c>
      <c r="AB58" s="114"/>
      <c r="AC58" s="116" t="s">
        <v>9</v>
      </c>
      <c r="AD58" s="117">
        <v>16.6</v>
      </c>
      <c r="AE58" s="114"/>
    </row>
    <row r="59" spans="1:31" ht="12.75">
      <c r="A59" s="97">
        <v>40</v>
      </c>
      <c r="B59" s="53" t="str">
        <f t="shared" si="54"/>
        <v>SUNDAY</v>
      </c>
      <c r="C59" s="111">
        <v>38445</v>
      </c>
      <c r="D59" s="19">
        <v>0</v>
      </c>
      <c r="E59" s="20">
        <v>0</v>
      </c>
      <c r="F59" s="21">
        <v>0</v>
      </c>
      <c r="G59" s="20">
        <v>0</v>
      </c>
      <c r="H59" s="20">
        <v>0</v>
      </c>
      <c r="I59" s="20">
        <v>0</v>
      </c>
      <c r="J59" s="20">
        <v>0</v>
      </c>
      <c r="K59" s="22">
        <v>0</v>
      </c>
      <c r="L59" s="10">
        <f t="shared" si="58"/>
      </c>
      <c r="M59" s="10">
        <f t="shared" si="55"/>
        <v>0</v>
      </c>
      <c r="N59" s="11" t="str">
        <f t="shared" si="56"/>
        <v>?</v>
      </c>
      <c r="O59" s="54">
        <f t="shared" si="59"/>
        <v>0</v>
      </c>
      <c r="P59" s="24">
        <f>IF($AD$53&lt;&gt;"Y",IF(SUM(((D55+D56+D57+D58+D59)*$U$7)-(F55+F56+F57+F58+F59))&gt;=0,SUM(((D55+D56+D57+D58+D59)*$U$7)-(F55+F56+F57+F58+F59)),0),IF(SUM(((D55+D56+D57+D58+D59)*$AD$50)-(F55+F56+F57+F58+F59))&gt;=0,SUM(((D55+D56+D57+D58+D59)*$AD$50)-(F55+F56+F57+F58+F59)),0))</f>
        <v>0</v>
      </c>
      <c r="Q59" s="2"/>
      <c r="R59" s="19">
        <v>0</v>
      </c>
      <c r="S59" s="25"/>
      <c r="T59" s="25"/>
      <c r="U59" s="26">
        <f>IF(R59&lt;&gt;0,IF(S59&lt;&gt;"",IF(AD62="Y",IF(S59&lt;&gt;"",SUM(R59*AD60)),IF(AD62&lt;&gt;"Y",IF(S59&lt;&gt;"",SUM(R59*$Z$4)))),IF(AD62="Y",IF(T59&lt;&gt;"",SUM(R59*AD61)),IF(AD62&lt;&gt;"Y",IF(T59&lt;&gt;"",SUM(R59*$Z$5))))),0)</f>
        <v>0</v>
      </c>
      <c r="V59" s="167">
        <f t="shared" si="57"/>
      </c>
      <c r="W59" s="168"/>
      <c r="X59" s="27">
        <f t="shared" si="60"/>
        <v>0</v>
      </c>
      <c r="Y59" s="28">
        <f t="shared" si="61"/>
        <v>0</v>
      </c>
      <c r="Z59" s="28">
        <f t="shared" si="62"/>
        <v>0</v>
      </c>
      <c r="AA59" s="26">
        <f t="shared" si="63"/>
        <v>0</v>
      </c>
      <c r="AB59" s="114"/>
      <c r="AC59" s="116" t="s">
        <v>11</v>
      </c>
      <c r="AD59" s="117">
        <v>14.25</v>
      </c>
      <c r="AE59" s="114"/>
    </row>
    <row r="60" spans="1:31" ht="12.75">
      <c r="A60" s="97">
        <v>41</v>
      </c>
      <c r="B60" s="53" t="str">
        <f t="shared" si="54"/>
        <v>MONDAY</v>
      </c>
      <c r="C60" s="111">
        <v>38446</v>
      </c>
      <c r="D60" s="19">
        <v>0</v>
      </c>
      <c r="E60" s="20">
        <v>0</v>
      </c>
      <c r="F60" s="21">
        <v>0</v>
      </c>
      <c r="G60" s="20">
        <v>0</v>
      </c>
      <c r="H60" s="20">
        <v>0</v>
      </c>
      <c r="I60" s="20">
        <v>0</v>
      </c>
      <c r="J60" s="20">
        <v>0</v>
      </c>
      <c r="K60" s="22">
        <v>0</v>
      </c>
      <c r="L60" s="10">
        <f t="shared" si="58"/>
      </c>
      <c r="M60" s="10">
        <f t="shared" si="55"/>
        <v>0</v>
      </c>
      <c r="N60" s="11" t="str">
        <f t="shared" si="56"/>
        <v>?</v>
      </c>
      <c r="O60" s="54">
        <f t="shared" si="59"/>
        <v>0</v>
      </c>
      <c r="P60" s="24">
        <f>IF($AD$53&lt;&gt;"Y",IF(SUM(((D55+D56+D57+D58+D59+D60)*$U$7)-(F55+F56+F57+F58+F59+F60))&gt;=0,SUM(((D55+D56+D57+D58+D59+D60)*$U$7)-(F55+F56+F57+F58+F59+F60)),0),IF(SUM(((D55+D56+D57+D58+D59+D60)*$AD$50)-(F55+F56+F57+F58+F59+F60))&gt;=0,SUM(((D55+D56+D57+D58+D59+D60)*$AD$50)-(F55+F56+F57+F58+F59+F60)),0))</f>
        <v>0</v>
      </c>
      <c r="Q60" s="2"/>
      <c r="R60" s="19">
        <v>0</v>
      </c>
      <c r="S60" s="25"/>
      <c r="T60" s="25"/>
      <c r="U60" s="26">
        <f>IF(R60&lt;&gt;0,IF(S60&lt;&gt;"",IF(AD62="Y",IF(S60&lt;&gt;"",SUM(R60*AD60)),IF(AD62&lt;&gt;"Y",IF(S60&lt;&gt;"",SUM(R60*$Z$4)))),IF(AD62="Y",IF(T60&lt;&gt;"",SUM(R60*AD61)),IF(AD62&lt;&gt;"Y",IF(T60&lt;&gt;"",SUM(R60*$Z$5))))),0)</f>
        <v>0</v>
      </c>
      <c r="V60" s="167">
        <f t="shared" si="57"/>
      </c>
      <c r="W60" s="168"/>
      <c r="X60" s="27">
        <f t="shared" si="60"/>
        <v>0</v>
      </c>
      <c r="Y60" s="28">
        <f t="shared" si="61"/>
        <v>0</v>
      </c>
      <c r="Z60" s="28">
        <f t="shared" si="62"/>
        <v>0</v>
      </c>
      <c r="AA60" s="26">
        <f t="shared" si="63"/>
        <v>0</v>
      </c>
      <c r="AB60" s="114"/>
      <c r="AC60" s="116" t="s">
        <v>25</v>
      </c>
      <c r="AD60" s="117">
        <v>20.31</v>
      </c>
      <c r="AE60" s="114"/>
    </row>
    <row r="61" spans="1:31" ht="13.5" thickBot="1">
      <c r="A61" s="98">
        <v>42</v>
      </c>
      <c r="B61" s="55" t="str">
        <f t="shared" si="54"/>
        <v>TUESDAY</v>
      </c>
      <c r="C61" s="113">
        <v>38447</v>
      </c>
      <c r="D61" s="29">
        <v>0</v>
      </c>
      <c r="E61" s="30">
        <v>0</v>
      </c>
      <c r="F61" s="31">
        <v>0</v>
      </c>
      <c r="G61" s="30">
        <v>0</v>
      </c>
      <c r="H61" s="30">
        <v>0</v>
      </c>
      <c r="I61" s="30">
        <v>0</v>
      </c>
      <c r="J61" s="30">
        <v>0</v>
      </c>
      <c r="K61" s="32">
        <v>0</v>
      </c>
      <c r="L61" s="10">
        <f t="shared" si="58"/>
      </c>
      <c r="M61" s="10">
        <f t="shared" si="55"/>
        <v>0</v>
      </c>
      <c r="N61" s="11" t="str">
        <f t="shared" si="56"/>
        <v>?</v>
      </c>
      <c r="O61" s="56">
        <f t="shared" si="59"/>
        <v>0</v>
      </c>
      <c r="P61" s="34">
        <f>IF($AD$53&lt;&gt;"Y",IF(SUM(((D55+D56+D57+D58+D59+D60+D61)*$U$7)-(F55+F56+F57+F58+F59+F60+F61))&gt;=0,SUM(((D55+D56+D57+D58+D59+D60+D61)*$U$7)-(F55+F56+F57+F58+F59+F60+F61)),0),IF(SUM(((D55+D56+D57+D58+D59+D60+D61)*$AD$50)-(F55+F56+F57+F58+F59+F60+F61))&gt;=0,SUM(((D55+D56+D57+D58+D59+D60+D61)*$AD$50)-(F55+F56+F57+F58+F59+F60+F61)),0))</f>
        <v>0</v>
      </c>
      <c r="Q61" s="2"/>
      <c r="R61" s="29">
        <v>0</v>
      </c>
      <c r="S61" s="35"/>
      <c r="T61" s="35"/>
      <c r="U61" s="26">
        <f>IF(R61&lt;&gt;0,IF(S61&lt;&gt;"",IF(AD62="Y",IF(S61&lt;&gt;"",SUM(R61*AD60)),IF(AD62&lt;&gt;"Y",IF(S61&lt;&gt;"",SUM(R61*$Z$4)))),IF(AD62="Y",IF(T61&lt;&gt;"",SUM(R61*AD61)),IF(AD62&lt;&gt;"Y",IF(T61&lt;&gt;"",SUM(R61*$Z$5))))),0)</f>
        <v>0</v>
      </c>
      <c r="V61" s="167">
        <f t="shared" si="57"/>
      </c>
      <c r="W61" s="168"/>
      <c r="X61" s="36">
        <f t="shared" si="60"/>
        <v>0</v>
      </c>
      <c r="Y61" s="37">
        <f t="shared" si="61"/>
        <v>0</v>
      </c>
      <c r="Z61" s="37">
        <f t="shared" si="62"/>
        <v>0</v>
      </c>
      <c r="AA61" s="38">
        <f t="shared" si="63"/>
        <v>0</v>
      </c>
      <c r="AB61" s="114"/>
      <c r="AC61" s="116" t="s">
        <v>26</v>
      </c>
      <c r="AD61" s="117">
        <v>14.25</v>
      </c>
      <c r="AE61" s="114"/>
    </row>
    <row r="62" spans="1:31" ht="13.5" thickBot="1">
      <c r="A62" s="99" t="s">
        <v>57</v>
      </c>
      <c r="B62" s="100"/>
      <c r="C62" s="101"/>
      <c r="D62" s="39">
        <f aca="true" t="shared" si="64" ref="D62:K62">SUM(D55:D61)</f>
        <v>0</v>
      </c>
      <c r="E62" s="40">
        <f t="shared" si="64"/>
        <v>0</v>
      </c>
      <c r="F62" s="41">
        <f t="shared" si="64"/>
        <v>0</v>
      </c>
      <c r="G62" s="40">
        <f t="shared" si="64"/>
        <v>0</v>
      </c>
      <c r="H62" s="40">
        <f t="shared" si="64"/>
        <v>0</v>
      </c>
      <c r="I62" s="40">
        <f t="shared" si="64"/>
        <v>0</v>
      </c>
      <c r="J62" s="40">
        <f t="shared" si="64"/>
        <v>0</v>
      </c>
      <c r="K62" s="42">
        <f t="shared" si="64"/>
        <v>0</v>
      </c>
      <c r="L62" s="10">
        <f>IF(SUM(L55:L61)=0,"",SUM(L55:L61))</f>
      </c>
      <c r="M62" s="43">
        <f>SUM(M55:M61)</f>
        <v>0</v>
      </c>
      <c r="N62" s="11" t="str">
        <f t="shared" si="56"/>
        <v>?</v>
      </c>
      <c r="O62" s="44">
        <f t="shared" si="59"/>
        <v>0</v>
      </c>
      <c r="P62" s="45">
        <f>IF($AD$53&lt;&gt;"Y",IF(SUM(((D55+D56+D57+D58+D59+D60+D61)*$U$7)-(F55+F56+F57+F58+F59+F60+F61))&gt;=0,SUM(((D55+D56+D57+D58+D59+D60+D61)*$U$7)-(F55+F56+F57+F58+F59+F60+F61)),0),IF(SUM(((D55+D56+D57+D58+D59+D60+D61)*$AD$50)-(F55+F56+F57+F58+F59+F60+F61))&gt;=0,SUM(((D55+D56+D57+D58+D59+D60+D61)*$AD$50)-(F55+F56+F57+F58+F59+F60+F61)),0))</f>
        <v>0</v>
      </c>
      <c r="Q62" s="2"/>
      <c r="R62" s="46">
        <f>SUM(R55:R61)</f>
        <v>0</v>
      </c>
      <c r="S62" s="2"/>
      <c r="T62" s="2"/>
      <c r="U62" s="47">
        <f>SUM(U55:U61)</f>
        <v>0</v>
      </c>
      <c r="V62" s="2"/>
      <c r="W62" s="2"/>
      <c r="X62" s="48">
        <f t="shared" si="60"/>
        <v>0</v>
      </c>
      <c r="Y62" s="41">
        <f t="shared" si="61"/>
        <v>0</v>
      </c>
      <c r="Z62" s="49">
        <f t="shared" si="62"/>
        <v>0</v>
      </c>
      <c r="AA62" s="50">
        <f t="shared" si="63"/>
        <v>0</v>
      </c>
      <c r="AB62" s="114"/>
      <c r="AC62" s="118" t="s">
        <v>32</v>
      </c>
      <c r="AD62" s="119" t="s">
        <v>33</v>
      </c>
      <c r="AE62" s="114"/>
    </row>
    <row r="63" spans="1:31" ht="12.75">
      <c r="A63" s="2"/>
      <c r="B63" s="10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14"/>
      <c r="AC63" s="114"/>
      <c r="AD63" s="114"/>
      <c r="AE63" s="114"/>
    </row>
    <row r="64" spans="1:31" ht="13.5" thickBot="1">
      <c r="A64" s="103" t="s">
        <v>34</v>
      </c>
      <c r="B64" s="10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1"/>
      <c r="O64" s="107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14"/>
      <c r="AC64" s="114"/>
      <c r="AD64" s="114"/>
      <c r="AE64" s="114"/>
    </row>
    <row r="65" spans="1:31" ht="12.75">
      <c r="A65" s="164" t="s">
        <v>35</v>
      </c>
      <c r="B65" s="165"/>
      <c r="C65" s="166"/>
      <c r="D65" s="60">
        <f aca="true" t="shared" si="65" ref="D65:K65">IF($Z$6=1,SUM(D10:D16),IF($Z$6=2,SUM(D11:D16),IF($Z$6=3,SUM(D12:D16),IF($Z$6=4,SUM(D13:D16),IF($Z$6=5,SUM(D14:D16),IF($Z$6=6,SUM(D15:D16),IF($Z$6=7,SUM(D16),0)))))))</f>
        <v>0</v>
      </c>
      <c r="E65" s="60">
        <f t="shared" si="65"/>
        <v>0</v>
      </c>
      <c r="F65" s="120">
        <f t="shared" si="65"/>
        <v>0</v>
      </c>
      <c r="G65" s="60">
        <f t="shared" si="65"/>
        <v>0</v>
      </c>
      <c r="H65" s="60">
        <f t="shared" si="65"/>
        <v>0</v>
      </c>
      <c r="I65" s="60">
        <f t="shared" si="65"/>
        <v>0</v>
      </c>
      <c r="J65" s="60">
        <f t="shared" si="65"/>
        <v>0</v>
      </c>
      <c r="K65" s="121">
        <f t="shared" si="65"/>
        <v>0</v>
      </c>
      <c r="L65" s="2"/>
      <c r="M65" s="2"/>
      <c r="N65" s="11" t="str">
        <f aca="true" t="shared" si="66" ref="N65:N71">IF(SUM(O65&lt;$D$5),"?","")</f>
        <v>?</v>
      </c>
      <c r="O65" s="62">
        <f aca="true" t="shared" si="67" ref="O65:O71">IF(E65&lt;&gt;0,SUM((E65/D65)),0)</f>
        <v>0</v>
      </c>
      <c r="P65" s="61">
        <f>SUM(P17)</f>
        <v>0</v>
      </c>
      <c r="Q65" s="2"/>
      <c r="R65" s="63">
        <f>IF($Z$6=1,SUM(R10:R16),IF($Z$6=2,SUM(R11:R16),IF($Z$6=3,SUM(R12:R16),IF($Z$6=4,SUM(R13:R16),IF($Z$6=5,SUM(R14:R16),IF($Z$6=6,SUM(R15:R16),IF($Z$6=7,SUM(R16),0)))))))</f>
        <v>0</v>
      </c>
      <c r="S65" s="2"/>
      <c r="T65" s="2"/>
      <c r="U65" s="122">
        <f>IF($Z$6=1,SUM(U10:U16),IF($Z$6=2,SUM(U11:U16),IF($Z$6=3,SUM(U12:U16),IF($Z$6=4,SUM(U13:U16),IF($Z$6=5,SUM(U14:U16),IF($Z$6=6,SUM(U15:U16),IF($Z$6=7,SUM(U16),0)))))))</f>
        <v>0</v>
      </c>
      <c r="V65" s="2"/>
      <c r="W65" s="2"/>
      <c r="X65" s="124">
        <f>IF($Z$6=1,SUM(X10:X16),IF($Z$6=2,SUM(X11:X16),IF($Z$6=3,SUM(X12:X16),IF($Z$6=4,SUM(X13:X16),IF($Z$6=5,SUM(X14:X16),IF($Z$6=6,SUM(X15:X16),IF($Z$6=7,SUM(X16),0)))))))</f>
        <v>0</v>
      </c>
      <c r="Y65" s="123">
        <f aca="true" t="shared" si="68" ref="Y65:Y70">SUM(P65)</f>
        <v>0</v>
      </c>
      <c r="Z65" s="120">
        <f>IF($Z$6=1,SUM(Z10:Z16),IF($Z$6=2,SUM(Z11:Z16),IF($Z$6=3,SUM(Z12:Z16),IF($Z$6=4,SUM(Z13:Z16),IF($Z$6=5,SUM(Z14:Z16),IF($Z$6=6,SUM(Z15:Z16),IF($Z$6=7,SUM(Z16),0)))))))</f>
        <v>0</v>
      </c>
      <c r="AA65" s="61">
        <f aca="true" t="shared" si="69" ref="AA65:AA70">SUM(X65:Z65)</f>
        <v>0</v>
      </c>
      <c r="AB65" s="114"/>
      <c r="AC65" s="114"/>
      <c r="AD65" s="114"/>
      <c r="AE65" s="114"/>
    </row>
    <row r="66" spans="1:31" ht="12.75">
      <c r="A66" s="155" t="s">
        <v>36</v>
      </c>
      <c r="B66" s="156"/>
      <c r="C66" s="157"/>
      <c r="D66" s="64">
        <f>SUM(D19:D25)</f>
        <v>0</v>
      </c>
      <c r="E66" s="64">
        <f>SUM(E19:E25)</f>
        <v>0</v>
      </c>
      <c r="F66" s="65">
        <f aca="true" t="shared" si="70" ref="F66:K66">SUM(F19:F25)</f>
        <v>0</v>
      </c>
      <c r="G66" s="64">
        <f t="shared" si="70"/>
        <v>0</v>
      </c>
      <c r="H66" s="64">
        <f t="shared" si="70"/>
        <v>0</v>
      </c>
      <c r="I66" s="64">
        <f t="shared" si="70"/>
        <v>0</v>
      </c>
      <c r="J66" s="64">
        <f t="shared" si="70"/>
        <v>0</v>
      </c>
      <c r="K66" s="66">
        <f t="shared" si="70"/>
        <v>0</v>
      </c>
      <c r="L66" s="2"/>
      <c r="M66" s="2"/>
      <c r="N66" s="11" t="str">
        <f t="shared" si="66"/>
        <v>?</v>
      </c>
      <c r="O66" s="67">
        <f t="shared" si="67"/>
        <v>0</v>
      </c>
      <c r="P66" s="66">
        <f>SUM(P26)</f>
        <v>0</v>
      </c>
      <c r="Q66" s="2"/>
      <c r="R66" s="68">
        <f>SUM(R19:R25)</f>
        <v>0</v>
      </c>
      <c r="S66" s="2"/>
      <c r="T66" s="2"/>
      <c r="U66" s="69">
        <f>SUM(U19:U25)</f>
        <v>0</v>
      </c>
      <c r="V66" s="2"/>
      <c r="W66" s="2"/>
      <c r="X66" s="70">
        <f>SUM(X19:X25)</f>
        <v>0</v>
      </c>
      <c r="Y66" s="65">
        <f t="shared" si="68"/>
        <v>0</v>
      </c>
      <c r="Z66" s="65">
        <f>SUM(Z19:Z25)</f>
        <v>0</v>
      </c>
      <c r="AA66" s="66">
        <f t="shared" si="69"/>
        <v>0</v>
      </c>
      <c r="AB66" s="114"/>
      <c r="AC66" s="114"/>
      <c r="AD66" s="114"/>
      <c r="AE66" s="114"/>
    </row>
    <row r="67" spans="1:31" ht="12.75">
      <c r="A67" s="155" t="s">
        <v>37</v>
      </c>
      <c r="B67" s="156"/>
      <c r="C67" s="157"/>
      <c r="D67" s="64">
        <f>SUM(D28:D34)</f>
        <v>0</v>
      </c>
      <c r="E67" s="64">
        <f>SUM(E28:E34)</f>
        <v>0</v>
      </c>
      <c r="F67" s="65">
        <f aca="true" t="shared" si="71" ref="F67:K67">SUM(F28:F34)</f>
        <v>0</v>
      </c>
      <c r="G67" s="64">
        <f t="shared" si="71"/>
        <v>0</v>
      </c>
      <c r="H67" s="64">
        <f t="shared" si="71"/>
        <v>0</v>
      </c>
      <c r="I67" s="64">
        <f t="shared" si="71"/>
        <v>0</v>
      </c>
      <c r="J67" s="64">
        <f t="shared" si="71"/>
        <v>0</v>
      </c>
      <c r="K67" s="66">
        <f t="shared" si="71"/>
        <v>0</v>
      </c>
      <c r="L67" s="2"/>
      <c r="M67" s="2"/>
      <c r="N67" s="11" t="str">
        <f t="shared" si="66"/>
        <v>?</v>
      </c>
      <c r="O67" s="67">
        <f t="shared" si="67"/>
        <v>0</v>
      </c>
      <c r="P67" s="66">
        <f>SUM(P35)</f>
        <v>0</v>
      </c>
      <c r="Q67" s="2"/>
      <c r="R67" s="68">
        <f>SUM(R28:R34)</f>
        <v>0</v>
      </c>
      <c r="S67" s="2"/>
      <c r="T67" s="2"/>
      <c r="U67" s="69">
        <f>SUM(U28:U34)</f>
        <v>0</v>
      </c>
      <c r="V67" s="2"/>
      <c r="W67" s="2"/>
      <c r="X67" s="70">
        <f>SUM(X28:X34)</f>
        <v>0</v>
      </c>
      <c r="Y67" s="65">
        <f t="shared" si="68"/>
        <v>0</v>
      </c>
      <c r="Z67" s="65">
        <f>SUM(Z28:Z34)</f>
        <v>0</v>
      </c>
      <c r="AA67" s="66">
        <f t="shared" si="69"/>
        <v>0</v>
      </c>
      <c r="AB67" s="114"/>
      <c r="AC67" s="114"/>
      <c r="AD67" s="114"/>
      <c r="AE67" s="114"/>
    </row>
    <row r="68" spans="1:31" ht="12.75">
      <c r="A68" s="155" t="s">
        <v>38</v>
      </c>
      <c r="B68" s="156"/>
      <c r="C68" s="157"/>
      <c r="D68" s="64">
        <f>SUM(D37:D43)</f>
        <v>0</v>
      </c>
      <c r="E68" s="64">
        <f>SUM(E37:E43)</f>
        <v>0</v>
      </c>
      <c r="F68" s="65">
        <f aca="true" t="shared" si="72" ref="F68:K68">SUM(F37:F43)</f>
        <v>0</v>
      </c>
      <c r="G68" s="64">
        <f t="shared" si="72"/>
        <v>0</v>
      </c>
      <c r="H68" s="64">
        <f t="shared" si="72"/>
        <v>0</v>
      </c>
      <c r="I68" s="64">
        <f t="shared" si="72"/>
        <v>0</v>
      </c>
      <c r="J68" s="64">
        <f t="shared" si="72"/>
        <v>0</v>
      </c>
      <c r="K68" s="66">
        <f t="shared" si="72"/>
        <v>0</v>
      </c>
      <c r="L68" s="2"/>
      <c r="M68" s="2"/>
      <c r="N68" s="11" t="str">
        <f t="shared" si="66"/>
        <v>?</v>
      </c>
      <c r="O68" s="67">
        <f t="shared" si="67"/>
        <v>0</v>
      </c>
      <c r="P68" s="66">
        <f>SUM(P44)</f>
        <v>0</v>
      </c>
      <c r="Q68" s="2"/>
      <c r="R68" s="68">
        <f>SUM(R37:R43)</f>
        <v>0</v>
      </c>
      <c r="S68" s="2"/>
      <c r="T68" s="2"/>
      <c r="U68" s="69">
        <f>SUM(U37:U43)</f>
        <v>0</v>
      </c>
      <c r="V68" s="2"/>
      <c r="W68" s="2"/>
      <c r="X68" s="70">
        <f>SUM(X37:X43)</f>
        <v>0</v>
      </c>
      <c r="Y68" s="65">
        <f t="shared" si="68"/>
        <v>0</v>
      </c>
      <c r="Z68" s="65">
        <f>SUM(Z37:Z43)</f>
        <v>0</v>
      </c>
      <c r="AA68" s="66">
        <f t="shared" si="69"/>
        <v>0</v>
      </c>
      <c r="AB68" s="114"/>
      <c r="AC68" s="114"/>
      <c r="AD68" s="114"/>
      <c r="AE68" s="114"/>
    </row>
    <row r="69" spans="1:31" ht="12.75">
      <c r="A69" s="155" t="s">
        <v>39</v>
      </c>
      <c r="B69" s="156"/>
      <c r="C69" s="157"/>
      <c r="D69" s="64">
        <f aca="true" t="shared" si="73" ref="D69:K69">IF($Z$7=29,SUM(D46),IF($Z$7=30,SUM(D46:D47),IF($Z$7=31,SUM(D46:D48),IF($Z$7=32,SUM(D46:D49),IF($Z$7=33,SUM(D46:D50),IF($Z$7=34,SUM(D46:D51),IF($Z$7&gt;34,SUM(D53),0)))))))</f>
        <v>0</v>
      </c>
      <c r="E69" s="64">
        <f t="shared" si="73"/>
        <v>0</v>
      </c>
      <c r="F69" s="65">
        <f t="shared" si="73"/>
        <v>0</v>
      </c>
      <c r="G69" s="64">
        <f t="shared" si="73"/>
        <v>0</v>
      </c>
      <c r="H69" s="64">
        <f t="shared" si="73"/>
        <v>0</v>
      </c>
      <c r="I69" s="64">
        <f t="shared" si="73"/>
        <v>0</v>
      </c>
      <c r="J69" s="64">
        <f t="shared" si="73"/>
        <v>0</v>
      </c>
      <c r="K69" s="66">
        <f t="shared" si="73"/>
        <v>0</v>
      </c>
      <c r="L69" s="2"/>
      <c r="M69" s="2"/>
      <c r="N69" s="11" t="str">
        <f t="shared" si="66"/>
        <v>?</v>
      </c>
      <c r="O69" s="67">
        <f t="shared" si="67"/>
        <v>0</v>
      </c>
      <c r="P69" s="66">
        <f>SUM(P53)</f>
        <v>0</v>
      </c>
      <c r="Q69" s="2"/>
      <c r="R69" s="68">
        <f>IF($Z$7=29,SUM(R46),IF($Z$7=30,SUM(R46:R47),IF($Z$7=31,SUM(R46:R48),IF($Z$7=32,SUM(R46:R49),IF($Z$7=33,SUM(R46:R50),IF($Z$7=34,SUM(R46:R51),IF($Z$7&gt;34,SUM(R53),0)))))))</f>
        <v>0</v>
      </c>
      <c r="S69" s="2"/>
      <c r="T69" s="2"/>
      <c r="U69" s="69">
        <f>IF($Z$7=29,SUM(U46),IF($Z$7=30,SUM(U46:U47),IF($Z$7=31,SUM(U46:U48),IF($Z$7=32,SUM(U46:U49),IF($Z$7=33,SUM(U46:U50),IF($Z$7=34,SUM(U46:U51),IF($Z$7&gt;34,SUM(U53),0)))))))</f>
        <v>0</v>
      </c>
      <c r="V69" s="2"/>
      <c r="W69" s="2"/>
      <c r="X69" s="70">
        <f>IF($Z$7=29,SUM(X46),IF($Z$7=30,SUM(X46:X47),IF($Z$7=31,SUM(X46:X48),IF($Z$7=32,SUM(X46:X49),IF($Z$7=33,SUM(X46:X50),IF($Z$7=34,SUM(X46:X51),IF($Z$7&gt;34,SUM(X53),0)))))))</f>
        <v>0</v>
      </c>
      <c r="Y69" s="65">
        <f t="shared" si="68"/>
        <v>0</v>
      </c>
      <c r="Z69" s="65">
        <f>IF($Z$7=29,SUM(Z46),IF($Z$7=30,SUM(Z46:Z47),IF($Z$7=31,SUM(Z46:Z48),IF($Z$7=32,SUM(Z46:Z49),IF($Z$7=33,SUM(Z46:Z50),IF($Z$7=34,SUM(Z46:Z51),IF($Z$7&gt;34,SUM(Z53),0)))))))</f>
        <v>0</v>
      </c>
      <c r="AA69" s="66">
        <f t="shared" si="69"/>
        <v>0</v>
      </c>
      <c r="AB69" s="114"/>
      <c r="AC69" s="114"/>
      <c r="AD69" s="114"/>
      <c r="AE69" s="114"/>
    </row>
    <row r="70" spans="1:31" ht="13.5" thickBot="1">
      <c r="A70" s="158" t="s">
        <v>50</v>
      </c>
      <c r="B70" s="159"/>
      <c r="C70" s="160"/>
      <c r="D70" s="71">
        <f aca="true" t="shared" si="74" ref="D70:K70">IF($Z$7=36,SUM(D55),IF($Z$7=37,SUM(D55:D56),IF($Z$7=38,SUM(D55:D57),IF($Z$7=39,SUM(D55:D58),IF($Z$7=40,SUM(D55:D59),IF($Z$7=41,SUM(D55:D60),IF($Z$7&gt;41,SUM(D62),0)))))))</f>
        <v>0</v>
      </c>
      <c r="E70" s="71">
        <f t="shared" si="74"/>
        <v>0</v>
      </c>
      <c r="F70" s="72">
        <f t="shared" si="74"/>
        <v>0</v>
      </c>
      <c r="G70" s="71">
        <f t="shared" si="74"/>
        <v>0</v>
      </c>
      <c r="H70" s="71">
        <f t="shared" si="74"/>
        <v>0</v>
      </c>
      <c r="I70" s="71">
        <f t="shared" si="74"/>
        <v>0</v>
      </c>
      <c r="J70" s="71">
        <f t="shared" si="74"/>
        <v>0</v>
      </c>
      <c r="K70" s="73">
        <f t="shared" si="74"/>
        <v>0</v>
      </c>
      <c r="L70" s="2"/>
      <c r="M70" s="2"/>
      <c r="N70" s="11" t="str">
        <f t="shared" si="66"/>
        <v>?</v>
      </c>
      <c r="O70" s="74">
        <f>IF(E70&lt;&gt;0,SUM((E70/D70)),0)</f>
        <v>0</v>
      </c>
      <c r="P70" s="73">
        <f>SUM(P54)</f>
        <v>0</v>
      </c>
      <c r="Q70" s="2"/>
      <c r="R70" s="75">
        <f>IF($Z$7=36,SUM(R55),IF($Z$7=37,SUM(R55:R56),IF($Z$7=38,SUM(R55:R57),IF($Z$7=39,SUM(R55:R58),IF($Z$7=40,SUM(R55:R59),IF($Z$7=41,SUM(R55:R60),IF($Z$7&gt;41,SUM(R62),0)))))))</f>
        <v>0</v>
      </c>
      <c r="S70" s="2"/>
      <c r="T70" s="2"/>
      <c r="U70" s="45">
        <f>IF($Z$7=36,SUM(U55),IF($Z$7=37,SUM(U55:U56),IF($Z$7=38,SUM(U55:U57),IF($Z$7=39,SUM(U55:U58),IF($Z$7=40,SUM(U55:U59),IF($Z$7=41,SUM(U55:U60),IF($Z$7&gt;41,SUM(U62),0)))))))</f>
        <v>0</v>
      </c>
      <c r="V70" s="2"/>
      <c r="W70" s="2"/>
      <c r="X70" s="76">
        <f>IF($Z$7=36,SUM(X55),IF($Z$7=37,SUM(X55:X56),IF($Z$7=38,SUM(X55:X57),IF($Z$7=39,SUM(X55:X58),IF($Z$7=40,SUM(X55:X59),IF($Z$7=41,SUM(X55:X60),IF($Z$7&gt;41,SUM(X62),0)))))))</f>
        <v>0</v>
      </c>
      <c r="Y70" s="72">
        <f t="shared" si="68"/>
        <v>0</v>
      </c>
      <c r="Z70" s="72">
        <f>IF($Z$7=36,SUM(Z55),IF($Z$7=37,SUM(Z55:Z56),IF($Z$7=38,SUM(Z55:Z57),IF($Z$7=39,SUM(Z55:Z58),IF($Z$7=40,SUM(Z55:Z59),IF($Z$7=41,SUM(Z55:Z60),IF($Z$7&gt;41,SUM(Z62),0)))))))</f>
        <v>0</v>
      </c>
      <c r="AA70" s="73">
        <f t="shared" si="69"/>
        <v>0</v>
      </c>
      <c r="AB70" s="114"/>
      <c r="AC70" s="114"/>
      <c r="AD70" s="114"/>
      <c r="AE70" s="114"/>
    </row>
    <row r="71" spans="1:31" ht="13.5" thickBot="1">
      <c r="A71" s="104" t="s">
        <v>40</v>
      </c>
      <c r="B71" s="105"/>
      <c r="C71" s="106"/>
      <c r="D71" s="139">
        <f aca="true" t="shared" si="75" ref="D71:K71">SUM(D65:D70)</f>
        <v>0</v>
      </c>
      <c r="E71" s="39">
        <f t="shared" si="75"/>
        <v>0</v>
      </c>
      <c r="F71" s="41">
        <f t="shared" si="75"/>
        <v>0</v>
      </c>
      <c r="G71" s="39">
        <f t="shared" si="75"/>
        <v>0</v>
      </c>
      <c r="H71" s="39">
        <f t="shared" si="75"/>
        <v>0</v>
      </c>
      <c r="I71" s="39">
        <f t="shared" si="75"/>
        <v>0</v>
      </c>
      <c r="J71" s="39">
        <f t="shared" si="75"/>
        <v>0</v>
      </c>
      <c r="K71" s="42">
        <f t="shared" si="75"/>
        <v>0</v>
      </c>
      <c r="L71" s="2"/>
      <c r="M71" s="2"/>
      <c r="N71" s="11" t="str">
        <f t="shared" si="66"/>
        <v>?</v>
      </c>
      <c r="O71" s="78">
        <f t="shared" si="67"/>
        <v>0</v>
      </c>
      <c r="P71" s="77">
        <f>SUM(P65:P70)</f>
        <v>0</v>
      </c>
      <c r="Q71" s="2"/>
      <c r="R71" s="46">
        <f>SUM(R65:R70)</f>
        <v>0</v>
      </c>
      <c r="S71" s="2"/>
      <c r="T71" s="2"/>
      <c r="U71" s="47">
        <f>SUM(U65:U70)</f>
        <v>0</v>
      </c>
      <c r="V71" s="2"/>
      <c r="W71" s="2"/>
      <c r="X71" s="48">
        <f>SUM(X65:X70)</f>
        <v>0</v>
      </c>
      <c r="Y71" s="41">
        <f>SUM(Y65:Y70)</f>
        <v>0</v>
      </c>
      <c r="Z71" s="41">
        <f>SUM(Z65:Z70)</f>
        <v>0</v>
      </c>
      <c r="AA71" s="42">
        <f>SUM(AA65:AA70)</f>
        <v>0</v>
      </c>
      <c r="AB71" s="114"/>
      <c r="AC71" s="114"/>
      <c r="AD71" s="114"/>
      <c r="AE71" s="114"/>
    </row>
    <row r="72" spans="14:15" s="114" customFormat="1" ht="12.75">
      <c r="N72" s="125"/>
      <c r="O72" s="126"/>
    </row>
    <row r="73" s="114" customFormat="1" ht="12.75"/>
    <row r="74" s="114" customFormat="1" ht="12.75"/>
    <row r="75" s="114" customFormat="1" ht="12.75">
      <c r="B75" s="138"/>
    </row>
    <row r="76" s="114" customFormat="1" ht="12.75"/>
  </sheetData>
  <sheetProtection sheet="1" objects="1" scenarios="1"/>
  <mergeCells count="52">
    <mergeCell ref="Z1:AA1"/>
    <mergeCell ref="L9:M9"/>
    <mergeCell ref="V10:W10"/>
    <mergeCell ref="V11:W11"/>
    <mergeCell ref="V12:W12"/>
    <mergeCell ref="V13:W13"/>
    <mergeCell ref="V14:W14"/>
    <mergeCell ref="V15:W15"/>
    <mergeCell ref="V16:W16"/>
    <mergeCell ref="V19:W19"/>
    <mergeCell ref="V20:W20"/>
    <mergeCell ref="V21:W21"/>
    <mergeCell ref="V22:W22"/>
    <mergeCell ref="V23:W23"/>
    <mergeCell ref="V24:W24"/>
    <mergeCell ref="V25:W25"/>
    <mergeCell ref="V28:W28"/>
    <mergeCell ref="V29:W29"/>
    <mergeCell ref="V30:W30"/>
    <mergeCell ref="V31:W31"/>
    <mergeCell ref="V32:W32"/>
    <mergeCell ref="V33:W33"/>
    <mergeCell ref="V34:W34"/>
    <mergeCell ref="V37:W37"/>
    <mergeCell ref="V38:W38"/>
    <mergeCell ref="V39:W39"/>
    <mergeCell ref="V40:W40"/>
    <mergeCell ref="V41:W41"/>
    <mergeCell ref="V42:W42"/>
    <mergeCell ref="V43:W43"/>
    <mergeCell ref="V46:W46"/>
    <mergeCell ref="V47:W47"/>
    <mergeCell ref="V59:W59"/>
    <mergeCell ref="V60:W60"/>
    <mergeCell ref="V52:W52"/>
    <mergeCell ref="A1:E1"/>
    <mergeCell ref="V55:W55"/>
    <mergeCell ref="V56:W56"/>
    <mergeCell ref="V48:W48"/>
    <mergeCell ref="V49:W49"/>
    <mergeCell ref="V50:W50"/>
    <mergeCell ref="V51:W51"/>
    <mergeCell ref="A69:C69"/>
    <mergeCell ref="A70:C70"/>
    <mergeCell ref="S3:Z3"/>
    <mergeCell ref="A65:C65"/>
    <mergeCell ref="A66:C66"/>
    <mergeCell ref="A67:C67"/>
    <mergeCell ref="A68:C68"/>
    <mergeCell ref="V61:W61"/>
    <mergeCell ref="V57:W57"/>
    <mergeCell ref="V58:W58"/>
  </mergeCells>
  <conditionalFormatting sqref="D5:D6">
    <cfRule type="cellIs" priority="1" dxfId="0" operator="equal" stopIfTrue="1">
      <formula>"ERROR"</formula>
    </cfRule>
  </conditionalFormatting>
  <conditionalFormatting sqref="O65:O71">
    <cfRule type="cellIs" priority="2" dxfId="1" operator="lessThan" stopIfTrue="1">
      <formula>$D$5</formula>
    </cfRule>
    <cfRule type="cellIs" priority="3" dxfId="2" operator="greaterThanOrEqual" stopIfTrue="1">
      <formula>$D$5</formula>
    </cfRule>
  </conditionalFormatting>
  <conditionalFormatting sqref="V10:V16 V37:V43 V19:V25 V28:V34 V46:V52 V55:V61">
    <cfRule type="cellIs" priority="4" dxfId="1" operator="equal" stopIfTrue="1">
      <formula>"ERROR"</formula>
    </cfRule>
    <cfRule type="cellIs" priority="5" dxfId="3" operator="equal" stopIfTrue="1">
      <formula>"PAY TYPE"</formula>
    </cfRule>
  </conditionalFormatting>
  <conditionalFormatting sqref="O10:O17 O19:O26 O28:O35 O37:O44 O46:O53 O55:O62">
    <cfRule type="cellIs" priority="6" dxfId="1" operator="lessThan" stopIfTrue="1">
      <formula>$D$5</formula>
    </cfRule>
    <cfRule type="cellIs" priority="7" dxfId="2" operator="greaterThan" stopIfTrue="1">
      <formula>$D$5</formula>
    </cfRule>
  </conditionalFormatting>
  <conditionalFormatting sqref="L10:L16 L19:L25 L28:L34 L37:L43 L46:L52 L55:L61">
    <cfRule type="cellIs" priority="8" dxfId="4" operator="notEqual" stopIfTrue="1">
      <formula>""</formula>
    </cfRule>
  </conditionalFormatting>
  <conditionalFormatting sqref="M10:M53 M55:M62">
    <cfRule type="cellIs" priority="9" dxfId="3" operator="notBetween" stopIfTrue="1">
      <formula>0.25</formula>
      <formula>-0.25</formula>
    </cfRule>
  </conditionalFormatting>
  <conditionalFormatting sqref="D7">
    <cfRule type="cellIs" priority="10" dxfId="1" operator="lessThan" stopIfTrue="1">
      <formula>0</formula>
    </cfRule>
    <cfRule type="cellIs" priority="11" dxfId="2" operator="greaterThan" stopIfTrue="1">
      <formula>0</formula>
    </cfRule>
  </conditionalFormatting>
  <printOptions/>
  <pageMargins left="0.25" right="0.25" top="0.5" bottom="0.25" header="0" footer="0"/>
  <pageSetup blackAndWhite="1" horizontalDpi="300" verticalDpi="300" orientation="landscape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5"/>
  <sheetViews>
    <sheetView showGridLines="0" showRowColHeaders="0" workbookViewId="0" topLeftCell="A1">
      <selection activeCell="A1" sqref="A1:E1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6.7109375" style="1" customWidth="1"/>
    <col min="4" max="4" width="7.7109375" style="1" customWidth="1"/>
    <col min="5" max="9" width="9.7109375" style="1" customWidth="1"/>
    <col min="10" max="11" width="9.140625" style="1" customWidth="1"/>
    <col min="12" max="12" width="5.7109375" style="1" customWidth="1"/>
    <col min="13" max="13" width="8.7109375" style="1" customWidth="1"/>
    <col min="14" max="14" width="2.7109375" style="1" customWidth="1"/>
    <col min="15" max="15" width="9.7109375" style="1" customWidth="1"/>
    <col min="16" max="16" width="10.7109375" style="1" customWidth="1"/>
    <col min="17" max="17" width="2.7109375" style="1" customWidth="1"/>
    <col min="18" max="18" width="8.7109375" style="1" customWidth="1"/>
    <col min="19" max="20" width="6.7109375" style="1" customWidth="1"/>
    <col min="21" max="21" width="10.7109375" style="1" customWidth="1"/>
    <col min="22" max="22" width="7.28125" style="1" customWidth="1"/>
    <col min="23" max="23" width="1.7109375" style="1" customWidth="1"/>
    <col min="24" max="27" width="10.7109375" style="1" customWidth="1"/>
    <col min="28" max="28" width="9.140625" style="1" customWidth="1"/>
    <col min="29" max="29" width="12.7109375" style="1" hidden="1" customWidth="1"/>
    <col min="30" max="30" width="10.7109375" style="1" hidden="1" customWidth="1"/>
    <col min="31" max="16384" width="9.140625" style="1" customWidth="1"/>
  </cols>
  <sheetData>
    <row r="1" spans="1:31" ht="19.5" customHeight="1">
      <c r="A1" s="169"/>
      <c r="B1" s="170"/>
      <c r="C1" s="170"/>
      <c r="D1" s="170"/>
      <c r="E1" s="171"/>
      <c r="G1" s="3"/>
      <c r="H1" s="2"/>
      <c r="I1" s="2"/>
      <c r="J1" s="2"/>
      <c r="K1" s="90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37" t="s">
        <v>1</v>
      </c>
      <c r="Z1" s="172">
        <v>38412</v>
      </c>
      <c r="AA1" s="173"/>
      <c r="AB1" s="114"/>
      <c r="AC1" s="114"/>
      <c r="AD1" s="114"/>
      <c r="AE1" s="114"/>
    </row>
    <row r="2" spans="1:31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1"/>
      <c r="P2" s="2"/>
      <c r="Q2" s="2"/>
      <c r="R2" s="2"/>
      <c r="S2" s="91"/>
      <c r="T2" s="2"/>
      <c r="U2" s="2"/>
      <c r="V2" s="2"/>
      <c r="W2" s="2"/>
      <c r="X2" s="2"/>
      <c r="Y2" s="2"/>
      <c r="Z2" s="2"/>
      <c r="AA2" s="2"/>
      <c r="AB2" s="114"/>
      <c r="AC2" s="114"/>
      <c r="AD2" s="114"/>
      <c r="AE2" s="114"/>
    </row>
    <row r="3" spans="1:31" ht="14.25" customHeight="1">
      <c r="A3" s="12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92"/>
      <c r="O3" s="93"/>
      <c r="P3" s="93"/>
      <c r="Q3" s="2"/>
      <c r="S3" s="161" t="s">
        <v>51</v>
      </c>
      <c r="T3" s="162"/>
      <c r="U3" s="162"/>
      <c r="V3" s="162"/>
      <c r="W3" s="162"/>
      <c r="X3" s="162"/>
      <c r="Y3" s="162"/>
      <c r="Z3" s="163"/>
      <c r="AB3" s="114"/>
      <c r="AC3" s="114"/>
      <c r="AD3" s="114"/>
      <c r="AE3" s="114"/>
    </row>
    <row r="4" spans="1:31" ht="14.25" customHeight="1">
      <c r="A4" s="2"/>
      <c r="B4" s="2"/>
      <c r="C4" s="2"/>
      <c r="E4" s="2"/>
      <c r="F4" s="2"/>
      <c r="G4" s="2"/>
      <c r="H4" s="2"/>
      <c r="I4" s="2"/>
      <c r="J4" s="2"/>
      <c r="K4" s="2"/>
      <c r="L4" s="2"/>
      <c r="M4" s="2"/>
      <c r="N4" s="94"/>
      <c r="O4" s="93"/>
      <c r="P4" s="81"/>
      <c r="Q4" s="2"/>
      <c r="R4" s="2"/>
      <c r="S4" s="135" t="s">
        <v>4</v>
      </c>
      <c r="T4" s="130"/>
      <c r="U4" s="129">
        <v>0</v>
      </c>
      <c r="V4" s="130"/>
      <c r="W4" s="130"/>
      <c r="X4" s="132" t="s">
        <v>5</v>
      </c>
      <c r="Y4" s="130"/>
      <c r="Z4" s="129">
        <v>0</v>
      </c>
      <c r="AA4" s="2"/>
      <c r="AB4" s="114"/>
      <c r="AC4" s="114"/>
      <c r="AD4" s="114"/>
      <c r="AE4" s="114"/>
    </row>
    <row r="5" spans="1:31" ht="14.25" customHeight="1">
      <c r="A5" s="128" t="s">
        <v>3</v>
      </c>
      <c r="B5" s="2"/>
      <c r="C5" s="2"/>
      <c r="D5" s="80">
        <v>1.25</v>
      </c>
      <c r="E5" s="2"/>
      <c r="F5" s="2"/>
      <c r="G5" s="2"/>
      <c r="H5" s="2"/>
      <c r="I5" s="2"/>
      <c r="J5" s="2"/>
      <c r="K5" s="2"/>
      <c r="L5" s="2"/>
      <c r="M5" s="2"/>
      <c r="N5" s="94"/>
      <c r="O5" s="93"/>
      <c r="P5" s="81"/>
      <c r="Q5" s="2"/>
      <c r="R5" s="2"/>
      <c r="S5" s="135" t="s">
        <v>7</v>
      </c>
      <c r="T5" s="130"/>
      <c r="U5" s="82">
        <v>0</v>
      </c>
      <c r="V5" s="130"/>
      <c r="W5" s="130"/>
      <c r="X5" s="132" t="s">
        <v>8</v>
      </c>
      <c r="Y5" s="130"/>
      <c r="Z5" s="82">
        <v>0</v>
      </c>
      <c r="AB5" s="114"/>
      <c r="AC5" s="114"/>
      <c r="AD5" s="114"/>
      <c r="AE5" s="114"/>
    </row>
    <row r="6" spans="1:31" ht="14.25" customHeight="1">
      <c r="A6" s="128" t="s">
        <v>6</v>
      </c>
      <c r="B6" s="2"/>
      <c r="C6" s="2"/>
      <c r="D6" s="79">
        <f>SUM(O71)</f>
        <v>0</v>
      </c>
      <c r="E6" s="2"/>
      <c r="F6" s="2"/>
      <c r="G6" s="2"/>
      <c r="H6" s="2"/>
      <c r="I6" s="2"/>
      <c r="J6" s="2"/>
      <c r="K6" s="2"/>
      <c r="L6" s="2"/>
      <c r="M6" s="2"/>
      <c r="N6" s="94"/>
      <c r="O6" s="93"/>
      <c r="P6" s="81"/>
      <c r="Q6" s="2"/>
      <c r="S6" s="135" t="s">
        <v>9</v>
      </c>
      <c r="T6" s="130"/>
      <c r="U6" s="82">
        <v>0</v>
      </c>
      <c r="V6" s="133"/>
      <c r="W6" s="130"/>
      <c r="X6" s="140" t="s">
        <v>58</v>
      </c>
      <c r="Y6" s="130"/>
      <c r="Z6" s="89">
        <v>8</v>
      </c>
      <c r="AA6" s="2"/>
      <c r="AB6" s="114"/>
      <c r="AC6" s="114"/>
      <c r="AD6" s="114"/>
      <c r="AE6" s="114"/>
    </row>
    <row r="7" spans="1:31" ht="14.25" customHeight="1">
      <c r="A7" s="128" t="s">
        <v>10</v>
      </c>
      <c r="B7" s="2"/>
      <c r="C7" s="2"/>
      <c r="D7" s="4">
        <f>SUM(D6-D5)</f>
        <v>-1.25</v>
      </c>
      <c r="E7" s="2"/>
      <c r="F7" s="2"/>
      <c r="G7" s="2"/>
      <c r="H7" s="2"/>
      <c r="I7" s="2"/>
      <c r="J7" s="2"/>
      <c r="K7" s="2"/>
      <c r="L7" s="2"/>
      <c r="M7" s="2"/>
      <c r="N7" s="94"/>
      <c r="O7" s="93"/>
      <c r="P7" s="81"/>
      <c r="Q7" s="2"/>
      <c r="R7" s="2"/>
      <c r="S7" s="136" t="s">
        <v>11</v>
      </c>
      <c r="T7" s="131"/>
      <c r="U7" s="82">
        <v>0</v>
      </c>
      <c r="V7" s="134"/>
      <c r="W7" s="131"/>
      <c r="X7" s="141" t="s">
        <v>59</v>
      </c>
      <c r="Y7" s="131"/>
      <c r="Z7" s="89">
        <v>37</v>
      </c>
      <c r="AA7" s="2"/>
      <c r="AB7" s="114"/>
      <c r="AC7" s="114"/>
      <c r="AD7" s="114"/>
      <c r="AE7" s="114"/>
    </row>
    <row r="8" spans="1:3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/>
      <c r="T8" s="2"/>
      <c r="U8" s="2"/>
      <c r="V8" s="5"/>
      <c r="W8" s="2"/>
      <c r="X8" s="2"/>
      <c r="Z8" s="2"/>
      <c r="AA8" s="2"/>
      <c r="AB8" s="114"/>
      <c r="AC8" s="114"/>
      <c r="AD8" s="114"/>
      <c r="AE8" s="114"/>
    </row>
    <row r="9" spans="1:31" ht="24.75" customHeight="1" thickBot="1">
      <c r="A9" s="95" t="s">
        <v>60</v>
      </c>
      <c r="B9" s="95" t="s">
        <v>42</v>
      </c>
      <c r="C9" s="95" t="s">
        <v>12</v>
      </c>
      <c r="D9" s="95" t="s">
        <v>13</v>
      </c>
      <c r="E9" s="95" t="s">
        <v>14</v>
      </c>
      <c r="F9" s="95" t="s">
        <v>15</v>
      </c>
      <c r="G9" s="95" t="s">
        <v>16</v>
      </c>
      <c r="H9" s="95" t="s">
        <v>17</v>
      </c>
      <c r="I9" s="95" t="s">
        <v>18</v>
      </c>
      <c r="J9" s="95" t="s">
        <v>19</v>
      </c>
      <c r="K9" s="95" t="s">
        <v>20</v>
      </c>
      <c r="L9" s="174" t="s">
        <v>21</v>
      </c>
      <c r="M9" s="174"/>
      <c r="N9" s="93"/>
      <c r="O9" s="95" t="s">
        <v>22</v>
      </c>
      <c r="P9" s="95" t="s">
        <v>23</v>
      </c>
      <c r="Q9" s="2"/>
      <c r="R9" s="95" t="s">
        <v>24</v>
      </c>
      <c r="S9" s="95" t="s">
        <v>25</v>
      </c>
      <c r="T9" s="95" t="s">
        <v>26</v>
      </c>
      <c r="U9" s="95" t="s">
        <v>27</v>
      </c>
      <c r="V9" s="95"/>
      <c r="W9" s="2"/>
      <c r="X9" s="95" t="s">
        <v>28</v>
      </c>
      <c r="Y9" s="95" t="s">
        <v>29</v>
      </c>
      <c r="Z9" s="95" t="s">
        <v>27</v>
      </c>
      <c r="AA9" s="95" t="s">
        <v>30</v>
      </c>
      <c r="AB9" s="114"/>
      <c r="AC9" s="114"/>
      <c r="AD9" s="114"/>
      <c r="AE9" s="114"/>
    </row>
    <row r="10" spans="1:31" ht="12.75" customHeight="1">
      <c r="A10" s="96">
        <v>1</v>
      </c>
      <c r="B10" s="108" t="s">
        <v>43</v>
      </c>
      <c r="C10" s="109">
        <v>38406</v>
      </c>
      <c r="D10" s="6">
        <v>0</v>
      </c>
      <c r="E10" s="7">
        <v>0</v>
      </c>
      <c r="F10" s="8">
        <v>0</v>
      </c>
      <c r="G10" s="7">
        <v>0</v>
      </c>
      <c r="H10" s="7">
        <v>0</v>
      </c>
      <c r="I10" s="7">
        <v>0</v>
      </c>
      <c r="J10" s="7">
        <v>0</v>
      </c>
      <c r="K10" s="9">
        <v>0</v>
      </c>
      <c r="L10" s="10">
        <f aca="true" t="shared" si="0" ref="L10:L16">IF(E10&lt;&gt;SUM(G10:J10),SUM(E10-(G10+H10+I10+J10)),"")</f>
      </c>
      <c r="M10" s="10">
        <f aca="true" t="shared" si="1" ref="M10:M16">IF($AD$17&lt;&gt;"Y",IF(F10&lt;&gt;SUM((G10*$U$4)+(H10*$U$5)+(I10*$U$6)+K10),SUM(F10-((G10*$U$4)+(H10*$U$5)+(I10*$U$6)+K10)),0),SUM((F10-((G10*$AD$11)+(H10*$AD$12)+(I10*$AD$13)+K10))))</f>
        <v>0</v>
      </c>
      <c r="N10" s="11" t="str">
        <f aca="true" t="shared" si="2" ref="N10:N17">IF(SUM(O10&lt;$D$5),"?","")</f>
        <v>?</v>
      </c>
      <c r="O10" s="12">
        <f aca="true" t="shared" si="3" ref="O10:O17">IF(E10&lt;&gt;0,IF(D10=0,"ERROR",SUM(E10/D10)),0)</f>
        <v>0</v>
      </c>
      <c r="P10" s="13">
        <f>IF($AD$17&lt;&gt;"Y",IF(SUM((D10*$U$7)-F10)&gt;=0,SUM((D10*$U$7)-F10),0),IF(SUM((D10*$AD$14)-F10)&gt;=0,SUM((D10*$AD$14)-F10),0))</f>
        <v>0</v>
      </c>
      <c r="Q10" s="2"/>
      <c r="R10" s="6">
        <v>0</v>
      </c>
      <c r="S10" s="14"/>
      <c r="T10" s="14"/>
      <c r="U10" s="15">
        <f>IF(R10&lt;&gt;0,IF(S10&lt;&gt;"",IF(AD17="Y",IF(S10&lt;&gt;"",SUM(R10*AD15)),IF(AD17&lt;&gt;"Y",IF(S10&lt;&gt;"",SUM(R10*$Z$4)))),IF(AD17="Y",IF(T10&lt;&gt;"",SUM(R10*AD16)),IF(AD17&lt;&gt;"Y",IF(T10&lt;&gt;"",SUM(R10*$Z$5))))),0)</f>
        <v>0</v>
      </c>
      <c r="V10" s="167">
        <f aca="true" t="shared" si="4" ref="V10:V16">IF(R10&gt;0,IF(S10&lt;&gt;"",IF(T10&lt;&gt;"","ERROR",""),IF(T10&lt;&gt;"","","PAY TYPE")),"")</f>
      </c>
      <c r="W10" s="168"/>
      <c r="X10" s="16">
        <f aca="true" t="shared" si="5" ref="X10:X17">SUM(F10)</f>
        <v>0</v>
      </c>
      <c r="Y10" s="17">
        <f aca="true" t="shared" si="6" ref="Y10:Y17">SUM(P10)</f>
        <v>0</v>
      </c>
      <c r="Z10" s="17">
        <f aca="true" t="shared" si="7" ref="Z10:Z17">SUM(U10)</f>
        <v>0</v>
      </c>
      <c r="AA10" s="18">
        <f aca="true" t="shared" si="8" ref="AA10:AA17">SUM(X10:Z10)</f>
        <v>0</v>
      </c>
      <c r="AB10" s="114"/>
      <c r="AC10" s="115" t="s">
        <v>31</v>
      </c>
      <c r="AD10" s="114"/>
      <c r="AE10" s="114"/>
    </row>
    <row r="11" spans="1:31" ht="12.75" customHeight="1">
      <c r="A11" s="97">
        <v>2</v>
      </c>
      <c r="B11" s="110" t="s">
        <v>44</v>
      </c>
      <c r="C11" s="111">
        <v>38407</v>
      </c>
      <c r="D11" s="19">
        <v>0</v>
      </c>
      <c r="E11" s="20">
        <v>0</v>
      </c>
      <c r="F11" s="21">
        <v>0</v>
      </c>
      <c r="G11" s="20">
        <v>0</v>
      </c>
      <c r="H11" s="20">
        <v>0</v>
      </c>
      <c r="I11" s="20">
        <v>0</v>
      </c>
      <c r="J11" s="20">
        <v>0</v>
      </c>
      <c r="K11" s="22">
        <v>0</v>
      </c>
      <c r="L11" s="10">
        <f t="shared" si="0"/>
      </c>
      <c r="M11" s="10">
        <f t="shared" si="1"/>
        <v>0</v>
      </c>
      <c r="N11" s="11" t="str">
        <f t="shared" si="2"/>
        <v>?</v>
      </c>
      <c r="O11" s="23">
        <f t="shared" si="3"/>
        <v>0</v>
      </c>
      <c r="P11" s="24">
        <f>IF($AD$17&lt;&gt;"Y",IF(SUM(((D10+D11)*$U$7)-(F10+F11))&gt;=0,SUM(((D10+D11)*$U$7)-(F10+F11)),0),IF(SUM(((D10+D11)*$AD$14)-(F10+F11))&gt;=0,SUM(((D10+D11)*$AD$14)-(F10+F11)),0))</f>
        <v>0</v>
      </c>
      <c r="Q11" s="2"/>
      <c r="R11" s="19">
        <v>0</v>
      </c>
      <c r="S11" s="25"/>
      <c r="T11" s="25"/>
      <c r="U11" s="26">
        <f>IF(R11&lt;&gt;0,IF(S11&lt;&gt;"",IF(AD17="Y",IF(S11&lt;&gt;"",SUM(R11*AD15)),IF(AD17&lt;&gt;"Y",IF(S11&lt;&gt;"",SUM(R11*$Z$4)))),IF(AD17="Y",IF(T11&lt;&gt;"",SUM(R11*AD16)),IF(AD17&lt;&gt;"Y",IF(T11&lt;&gt;"",SUM(R11*$Z$5))))),0)</f>
        <v>0</v>
      </c>
      <c r="V11" s="167">
        <f t="shared" si="4"/>
      </c>
      <c r="W11" s="168"/>
      <c r="X11" s="27">
        <f t="shared" si="5"/>
        <v>0</v>
      </c>
      <c r="Y11" s="28">
        <f t="shared" si="6"/>
        <v>0</v>
      </c>
      <c r="Z11" s="28">
        <f t="shared" si="7"/>
        <v>0</v>
      </c>
      <c r="AA11" s="26">
        <f t="shared" si="8"/>
        <v>0</v>
      </c>
      <c r="AB11" s="114"/>
      <c r="AC11" s="116" t="s">
        <v>4</v>
      </c>
      <c r="AD11" s="117">
        <v>16.6</v>
      </c>
      <c r="AE11" s="114"/>
    </row>
    <row r="12" spans="1:31" ht="12.75">
      <c r="A12" s="97">
        <v>3</v>
      </c>
      <c r="B12" s="110" t="s">
        <v>45</v>
      </c>
      <c r="C12" s="111">
        <v>38408</v>
      </c>
      <c r="D12" s="19">
        <v>0</v>
      </c>
      <c r="E12" s="20">
        <v>0</v>
      </c>
      <c r="F12" s="21">
        <v>0</v>
      </c>
      <c r="G12" s="20">
        <v>0</v>
      </c>
      <c r="H12" s="20">
        <v>0</v>
      </c>
      <c r="I12" s="20">
        <v>0</v>
      </c>
      <c r="J12" s="20">
        <v>0</v>
      </c>
      <c r="K12" s="22">
        <v>0</v>
      </c>
      <c r="L12" s="10">
        <f t="shared" si="0"/>
      </c>
      <c r="M12" s="10">
        <f t="shared" si="1"/>
        <v>0</v>
      </c>
      <c r="N12" s="11" t="str">
        <f t="shared" si="2"/>
        <v>?</v>
      </c>
      <c r="O12" s="23">
        <f t="shared" si="3"/>
        <v>0</v>
      </c>
      <c r="P12" s="24">
        <f>IF($AD$17&lt;&gt;"Y",IF(SUM(((D10+D11+D12)*$U$7)-(F10+F11+F12))&gt;=0,SUM(((D10+D11+D12)*$U$7)-(F10+F11+F12)),0),IF(SUM(((D10+D11+D12)*$AD$14)-(F10+F11+F12))&gt;=0,SUM(((D10+D11+D12)*$AD$14)-(F10+F11+F12)),0))</f>
        <v>0</v>
      </c>
      <c r="Q12" s="2"/>
      <c r="R12" s="19">
        <v>0</v>
      </c>
      <c r="S12" s="25"/>
      <c r="T12" s="25"/>
      <c r="U12" s="26">
        <f>IF(R12&lt;&gt;0,IF(S12&lt;&gt;"",IF(AD17="Y",IF(S12&lt;&gt;"",SUM(R12*AD15)),IF(AD17&lt;&gt;"Y",IF(S12&lt;&gt;"",SUM(R12*$Z$4)))),IF(AD17="Y",IF(T12&lt;&gt;"",SUM(R12*AD16)),IF(AD17&lt;&gt;"Y",IF(T12&lt;&gt;"",SUM(R12*$Z$5))))),0)</f>
        <v>0</v>
      </c>
      <c r="V12" s="167">
        <f t="shared" si="4"/>
      </c>
      <c r="W12" s="168"/>
      <c r="X12" s="27">
        <f t="shared" si="5"/>
        <v>0</v>
      </c>
      <c r="Y12" s="28">
        <f t="shared" si="6"/>
        <v>0</v>
      </c>
      <c r="Z12" s="28">
        <f t="shared" si="7"/>
        <v>0</v>
      </c>
      <c r="AA12" s="26">
        <f t="shared" si="8"/>
        <v>0</v>
      </c>
      <c r="AB12" s="114"/>
      <c r="AC12" s="116" t="s">
        <v>7</v>
      </c>
      <c r="AD12" s="117">
        <v>19.7</v>
      </c>
      <c r="AE12" s="114"/>
    </row>
    <row r="13" spans="1:31" ht="12.75">
      <c r="A13" s="97">
        <v>4</v>
      </c>
      <c r="B13" s="110" t="s">
        <v>46</v>
      </c>
      <c r="C13" s="111">
        <v>38409</v>
      </c>
      <c r="D13" s="19">
        <v>0</v>
      </c>
      <c r="E13" s="20">
        <v>0</v>
      </c>
      <c r="F13" s="21">
        <v>0</v>
      </c>
      <c r="G13" s="20">
        <v>0</v>
      </c>
      <c r="H13" s="20">
        <v>0</v>
      </c>
      <c r="I13" s="20">
        <v>0</v>
      </c>
      <c r="J13" s="20">
        <v>0</v>
      </c>
      <c r="K13" s="22">
        <v>0</v>
      </c>
      <c r="L13" s="10">
        <f t="shared" si="0"/>
      </c>
      <c r="M13" s="10">
        <f t="shared" si="1"/>
        <v>0</v>
      </c>
      <c r="N13" s="11" t="str">
        <f t="shared" si="2"/>
        <v>?</v>
      </c>
      <c r="O13" s="23">
        <f t="shared" si="3"/>
        <v>0</v>
      </c>
      <c r="P13" s="24">
        <f>IF($AD$17&lt;&gt;"Y",IF(SUM(((D10+D11+D12+D13)*$U$7)-(F10+F11+F12+F13))&gt;=0,SUM(((D10+D11+D12+D13)*$U$7)-(F10+F11+F12+F13)),0),IF(SUM(((D10+D11+D12+D13)*$AD$14)-(F10+F11+F12+F13))&gt;=0,SUM(((D10+D11+D12+D13)*$AD$14)-(F10+F11+F12+F13)),0))</f>
        <v>0</v>
      </c>
      <c r="Q13" s="2"/>
      <c r="R13" s="19">
        <v>0</v>
      </c>
      <c r="S13" s="25"/>
      <c r="T13" s="25"/>
      <c r="U13" s="26">
        <f>IF(R13&lt;&gt;0,IF(S13&lt;&gt;"",IF(AD17="Y",IF(S13&lt;&gt;"",SUM(R13*AD15)),IF(AD17&lt;&gt;"Y",IF(S13&lt;&gt;"",SUM(R13*$Z$4)))),IF(AD17="Y",IF(T13&lt;&gt;"",SUM(R13*AD16)),IF(AD17&lt;&gt;"Y",IF(T13&lt;&gt;"",SUM(R13*$Z$5))))),0)</f>
        <v>0</v>
      </c>
      <c r="V13" s="167">
        <f t="shared" si="4"/>
      </c>
      <c r="W13" s="168"/>
      <c r="X13" s="27">
        <f t="shared" si="5"/>
        <v>0</v>
      </c>
      <c r="Y13" s="28">
        <f t="shared" si="6"/>
        <v>0</v>
      </c>
      <c r="Z13" s="28">
        <f t="shared" si="7"/>
        <v>0</v>
      </c>
      <c r="AA13" s="26">
        <f t="shared" si="8"/>
        <v>0</v>
      </c>
      <c r="AB13" s="114"/>
      <c r="AC13" s="116" t="s">
        <v>9</v>
      </c>
      <c r="AD13" s="117">
        <v>16.6</v>
      </c>
      <c r="AE13" s="114"/>
    </row>
    <row r="14" spans="1:31" ht="12.75">
      <c r="A14" s="97">
        <v>5</v>
      </c>
      <c r="B14" s="110" t="s">
        <v>47</v>
      </c>
      <c r="C14" s="111">
        <v>38410</v>
      </c>
      <c r="D14" s="19">
        <v>0</v>
      </c>
      <c r="E14" s="20">
        <v>0</v>
      </c>
      <c r="F14" s="21">
        <v>0</v>
      </c>
      <c r="G14" s="20">
        <v>0</v>
      </c>
      <c r="H14" s="20">
        <v>0</v>
      </c>
      <c r="I14" s="20">
        <v>0</v>
      </c>
      <c r="J14" s="20">
        <v>0</v>
      </c>
      <c r="K14" s="22">
        <v>0</v>
      </c>
      <c r="L14" s="10">
        <f t="shared" si="0"/>
      </c>
      <c r="M14" s="10">
        <f t="shared" si="1"/>
        <v>0</v>
      </c>
      <c r="N14" s="11" t="str">
        <f t="shared" si="2"/>
        <v>?</v>
      </c>
      <c r="O14" s="23">
        <f t="shared" si="3"/>
        <v>0</v>
      </c>
      <c r="P14" s="24">
        <f>IF($AD$17&lt;&gt;"Y",IF(SUM(((D10+D11+D12+D13+D14)*$U$7)-(F10+F11+F12+F13+F14))&gt;=0,SUM(((D10+D11+D12+D13+D14)*$U$7)-(F10+F11+F12+F13+F14)),0),IF(SUM(((D10+D11+D12+D13+D14)*$AD$14)-(F10+F11+F12+F13+F14))&gt;=0,SUM(((D10+D11+D12+D13+D14)*$AD$14)-(F10+F11+F12+F13+F14)),0))</f>
        <v>0</v>
      </c>
      <c r="Q14" s="2"/>
      <c r="R14" s="19">
        <v>0</v>
      </c>
      <c r="S14" s="25"/>
      <c r="T14" s="25"/>
      <c r="U14" s="26">
        <f>IF(R14&lt;&gt;0,IF(S14&lt;&gt;"",IF(AD17="Y",IF(S14&lt;&gt;"",SUM(R14*AD15)),IF(AD17&lt;&gt;"Y",IF(S14&lt;&gt;"",SUM(R14*$Z$4)))),IF(AD17="Y",IF(T14&lt;&gt;"",SUM(R14*AD16)),IF(AD17&lt;&gt;"Y",IF(T14&lt;&gt;"",SUM(R14*$Z$5))))),0)</f>
        <v>0</v>
      </c>
      <c r="V14" s="167">
        <f t="shared" si="4"/>
      </c>
      <c r="W14" s="168"/>
      <c r="X14" s="27">
        <f t="shared" si="5"/>
        <v>0</v>
      </c>
      <c r="Y14" s="28">
        <f t="shared" si="6"/>
        <v>0</v>
      </c>
      <c r="Z14" s="28">
        <f t="shared" si="7"/>
        <v>0</v>
      </c>
      <c r="AA14" s="26">
        <f t="shared" si="8"/>
        <v>0</v>
      </c>
      <c r="AB14" s="114"/>
      <c r="AC14" s="116" t="s">
        <v>11</v>
      </c>
      <c r="AD14" s="117">
        <v>14.25</v>
      </c>
      <c r="AE14" s="114"/>
    </row>
    <row r="15" spans="1:31" ht="12.75">
      <c r="A15" s="97">
        <v>6</v>
      </c>
      <c r="B15" s="110" t="s">
        <v>48</v>
      </c>
      <c r="C15" s="111">
        <v>38411</v>
      </c>
      <c r="D15" s="19">
        <v>0</v>
      </c>
      <c r="E15" s="20">
        <v>0</v>
      </c>
      <c r="F15" s="21">
        <v>0</v>
      </c>
      <c r="G15" s="20">
        <v>0</v>
      </c>
      <c r="H15" s="20">
        <v>0</v>
      </c>
      <c r="I15" s="20">
        <v>0</v>
      </c>
      <c r="J15" s="20">
        <v>0</v>
      </c>
      <c r="K15" s="22">
        <v>0</v>
      </c>
      <c r="L15" s="10">
        <f t="shared" si="0"/>
      </c>
      <c r="M15" s="10">
        <f t="shared" si="1"/>
        <v>0</v>
      </c>
      <c r="N15" s="11" t="str">
        <f t="shared" si="2"/>
        <v>?</v>
      </c>
      <c r="O15" s="23">
        <f t="shared" si="3"/>
        <v>0</v>
      </c>
      <c r="P15" s="24">
        <f>IF($AD$17&lt;&gt;"Y",IF(SUM(((D10+D11+D12+D13+D14+D15)*$U$7)-(F10+F11+F12+F13+F14+F15))&gt;=0,SUM(((D10+D11+D12+D13+D14+D15)*$U$7)-(F10+F11+F12+F13+F14+F15)),0),IF(SUM(((D10+D11+D12+D13+D14+D15)*$AD$14)-(F10+F11+F12+F13+F14+F15))&gt;=0,SUM(((D10+D11+D12+D13+D14+D15)*$AD$14)-(F10+F11+F12+F13+F14+F15)),0))</f>
        <v>0</v>
      </c>
      <c r="Q15" s="2"/>
      <c r="R15" s="19">
        <v>0</v>
      </c>
      <c r="S15" s="25"/>
      <c r="T15" s="25"/>
      <c r="U15" s="26">
        <f>IF(R15&lt;&gt;0,IF(S15&lt;&gt;"",IF(AD17="Y",IF(S15&lt;&gt;"",SUM(R15*AD15)),IF(AD17&lt;&gt;"Y",IF(S15&lt;&gt;"",SUM(R15*$Z$4)))),IF(AD17="Y",IF(T15&lt;&gt;"",SUM(R15*AD16)),IF(AD17&lt;&gt;"Y",IF(T15&lt;&gt;"",SUM(R15*$Z$5))))),0)</f>
        <v>0</v>
      </c>
      <c r="V15" s="167">
        <f t="shared" si="4"/>
      </c>
      <c r="W15" s="168"/>
      <c r="X15" s="27">
        <f t="shared" si="5"/>
        <v>0</v>
      </c>
      <c r="Y15" s="28">
        <f t="shared" si="6"/>
        <v>0</v>
      </c>
      <c r="Z15" s="28">
        <f t="shared" si="7"/>
        <v>0</v>
      </c>
      <c r="AA15" s="26">
        <f t="shared" si="8"/>
        <v>0</v>
      </c>
      <c r="AB15" s="114"/>
      <c r="AC15" s="116" t="s">
        <v>25</v>
      </c>
      <c r="AD15" s="117">
        <v>20.31</v>
      </c>
      <c r="AE15" s="114"/>
    </row>
    <row r="16" spans="1:31" ht="13.5" thickBot="1">
      <c r="A16" s="98">
        <v>7</v>
      </c>
      <c r="B16" s="112" t="s">
        <v>49</v>
      </c>
      <c r="C16" s="113">
        <v>38412</v>
      </c>
      <c r="D16" s="29">
        <v>0</v>
      </c>
      <c r="E16" s="30">
        <v>0</v>
      </c>
      <c r="F16" s="31">
        <v>0</v>
      </c>
      <c r="G16" s="30">
        <v>0</v>
      </c>
      <c r="H16" s="30">
        <v>0</v>
      </c>
      <c r="I16" s="30">
        <v>0</v>
      </c>
      <c r="J16" s="30">
        <v>0</v>
      </c>
      <c r="K16" s="32">
        <v>0</v>
      </c>
      <c r="L16" s="10">
        <f t="shared" si="0"/>
      </c>
      <c r="M16" s="10">
        <f t="shared" si="1"/>
        <v>0</v>
      </c>
      <c r="N16" s="11" t="str">
        <f t="shared" si="2"/>
        <v>?</v>
      </c>
      <c r="O16" s="33">
        <f t="shared" si="3"/>
        <v>0</v>
      </c>
      <c r="P16" s="34">
        <f>IF($AD$17&lt;&gt;"Y",IF(SUM(((D10+D11+D12+D13+D14+D15+D16)*$U$7)-(F10+F11+F12+F13+F14+F15+F16))&gt;=0,SUM(((D10+D11+D12+D13+D14+D15+D16)*$U$7)-(F10+F11+F12+F13+F14+F15+F16)),0),IF(SUM(((D10+D11+D12+D13+D14+D15+D16)*$AD$14)-(F10+F11+F12+F13+F14+F15+F16))&gt;=0,SUM(((D10+D11+D12+D13+D14+D15+D16)*$AD$14)-(F10+F11+F12+F13+F14+F15+F16)),0))</f>
        <v>0</v>
      </c>
      <c r="Q16" s="2"/>
      <c r="R16" s="29">
        <v>0</v>
      </c>
      <c r="S16" s="35"/>
      <c r="T16" s="35"/>
      <c r="U16" s="26">
        <f>IF(R16&lt;&gt;0,IF(S16&lt;&gt;"",IF(AD17="Y",IF(S16&lt;&gt;"",SUM(R16*AD15)),IF(AD17&lt;&gt;"Y",IF(S16&lt;&gt;"",SUM(R16*$Z$4)))),IF(AD17="Y",IF(T16&lt;&gt;"",SUM(R16*AD16)),IF(AD17&lt;&gt;"Y",IF(T16&lt;&gt;"",SUM(R16*$Z$5))))),0)</f>
        <v>0</v>
      </c>
      <c r="V16" s="167">
        <f t="shared" si="4"/>
      </c>
      <c r="W16" s="168"/>
      <c r="X16" s="36">
        <f t="shared" si="5"/>
        <v>0</v>
      </c>
      <c r="Y16" s="37">
        <f t="shared" si="6"/>
        <v>0</v>
      </c>
      <c r="Z16" s="37">
        <f t="shared" si="7"/>
        <v>0</v>
      </c>
      <c r="AA16" s="38">
        <f t="shared" si="8"/>
        <v>0</v>
      </c>
      <c r="AB16" s="114"/>
      <c r="AC16" s="116" t="s">
        <v>26</v>
      </c>
      <c r="AD16" s="117">
        <v>14.25</v>
      </c>
      <c r="AE16" s="114"/>
    </row>
    <row r="17" spans="1:31" ht="13.5" thickBot="1">
      <c r="A17" s="99" t="s">
        <v>52</v>
      </c>
      <c r="B17" s="100"/>
      <c r="C17" s="101"/>
      <c r="D17" s="39">
        <f aca="true" t="shared" si="9" ref="D17:K17">SUM(D10:D16)</f>
        <v>0</v>
      </c>
      <c r="E17" s="40">
        <f t="shared" si="9"/>
        <v>0</v>
      </c>
      <c r="F17" s="41">
        <f t="shared" si="9"/>
        <v>0</v>
      </c>
      <c r="G17" s="40">
        <f t="shared" si="9"/>
        <v>0</v>
      </c>
      <c r="H17" s="40">
        <f t="shared" si="9"/>
        <v>0</v>
      </c>
      <c r="I17" s="40">
        <f t="shared" si="9"/>
        <v>0</v>
      </c>
      <c r="J17" s="40">
        <f t="shared" si="9"/>
        <v>0</v>
      </c>
      <c r="K17" s="42">
        <f t="shared" si="9"/>
        <v>0</v>
      </c>
      <c r="L17" s="10">
        <f>IF(SUM(L10:L16)=0,"",SUM(L10:L16))</f>
      </c>
      <c r="M17" s="43">
        <f>SUM(M10:M16)</f>
        <v>0</v>
      </c>
      <c r="N17" s="11" t="str">
        <f t="shared" si="2"/>
        <v>?</v>
      </c>
      <c r="O17" s="44">
        <f t="shared" si="3"/>
        <v>0</v>
      </c>
      <c r="P17" s="45">
        <f>IF($AD$17&lt;&gt;"Y",IF(SUM(((D10+D11+D12+D13+D14+D15+D16)*$U$7)-(F10+F11+F12+F13+F14+F15+F16))&gt;=0,SUM(((D10+D11+D12+D13+D14+D15+D16)*$U$7)-(F10+F11+F12+F13+F14+F15+F16)),0),IF(SUM(((D10+D11+D12+D13+D14+D15+D16)*$AD$14)-(F10+F11+F12+F13+F14+F15+F16))&gt;=0,SUM(((D10+D11+D12+D13+D14+D15+D16)*$AD$14)-(F10+F11+F12+F13+F14+F15+F16)),0))</f>
        <v>0</v>
      </c>
      <c r="Q17" s="2"/>
      <c r="R17" s="46">
        <f>SUM(R10:R16)</f>
        <v>0</v>
      </c>
      <c r="S17" s="2"/>
      <c r="T17" s="2"/>
      <c r="U17" s="47">
        <f>SUM(U10:U16)</f>
        <v>0</v>
      </c>
      <c r="V17" s="2"/>
      <c r="W17" s="2"/>
      <c r="X17" s="48">
        <f t="shared" si="5"/>
        <v>0</v>
      </c>
      <c r="Y17" s="41">
        <f t="shared" si="6"/>
        <v>0</v>
      </c>
      <c r="Z17" s="49">
        <f t="shared" si="7"/>
        <v>0</v>
      </c>
      <c r="AA17" s="50">
        <f t="shared" si="8"/>
        <v>0</v>
      </c>
      <c r="AB17" s="114"/>
      <c r="AC17" s="118" t="s">
        <v>32</v>
      </c>
      <c r="AD17" s="119" t="s">
        <v>33</v>
      </c>
      <c r="AE17" s="114"/>
    </row>
    <row r="18" spans="1:31" ht="13.5" thickBot="1">
      <c r="A18" s="2"/>
      <c r="B18" s="10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14"/>
      <c r="AC18" s="114"/>
      <c r="AD18" s="114"/>
      <c r="AE18" s="114"/>
    </row>
    <row r="19" spans="1:31" ht="12.75">
      <c r="A19" s="96">
        <v>8</v>
      </c>
      <c r="B19" s="51" t="str">
        <f aca="true" t="shared" si="10" ref="B19:B25">B10</f>
        <v>WEDNESDAY</v>
      </c>
      <c r="C19" s="109">
        <v>38413</v>
      </c>
      <c r="D19" s="6">
        <v>0</v>
      </c>
      <c r="E19" s="7">
        <v>0</v>
      </c>
      <c r="F19" s="8">
        <v>0</v>
      </c>
      <c r="G19" s="7">
        <v>0</v>
      </c>
      <c r="H19" s="7">
        <v>0</v>
      </c>
      <c r="I19" s="7">
        <v>0</v>
      </c>
      <c r="J19" s="7">
        <v>0</v>
      </c>
      <c r="K19" s="9">
        <v>0</v>
      </c>
      <c r="L19" s="10">
        <f aca="true" t="shared" si="11" ref="L19:L25">IF(E19&lt;&gt;SUM(G19:J19),SUM(E19-(G19+H19+I19+J19)),"")</f>
      </c>
      <c r="M19" s="10">
        <f aca="true" t="shared" si="12" ref="M19:M25">IF($AD$26&lt;&gt;"Y",IF(F19&lt;&gt;SUM((G19*$U$4)+(H19*$U$5)+(I19*$U$6)+K19),SUM(F19-((G19*$U$4)+(H19*$U$5)+(I19*$U$6)+K19)),0),SUM((F19-((G19*$AD$20)+(H19*$AD$21)+(I19*$AD$22)+K19))))</f>
        <v>0</v>
      </c>
      <c r="N19" s="11" t="str">
        <f aca="true" t="shared" si="13" ref="N19:N26">IF(SUM(O19&lt;$D$5),"?","")</f>
        <v>?</v>
      </c>
      <c r="O19" s="52">
        <f aca="true" t="shared" si="14" ref="O19:O26">IF(E19&lt;&gt;0,IF(D19=0,"ERROR",SUM(E19/D19)),0)</f>
        <v>0</v>
      </c>
      <c r="P19" s="13">
        <f>IF($AD$26&lt;&gt;"Y",IF(SUM((D19*$U$7)-F19)&gt;=0,SUM((D19*$U$7)-F19),0),IF(SUM((D19*$AD$23)-F19)&gt;=0,SUM((D19*$AD$23)-F19),0))</f>
        <v>0</v>
      </c>
      <c r="Q19" s="2"/>
      <c r="R19" s="6">
        <v>0</v>
      </c>
      <c r="S19" s="14"/>
      <c r="T19" s="14"/>
      <c r="U19" s="15">
        <f>IF(R19&lt;&gt;0,IF(S19&lt;&gt;"",IF(AD26="Y",IF(S19&lt;&gt;"",SUM(R19*AD24)),IF(AD26&lt;&gt;"Y",IF(S19&lt;&gt;"",SUM(R19*$Z$4)))),IF(AD26="Y",IF(T19&lt;&gt;"",SUM(R19*AD25)),IF(AD26&lt;&gt;"Y",IF(T19&lt;&gt;"",SUM(R19*$Z$5))))),0)</f>
        <v>0</v>
      </c>
      <c r="V19" s="167">
        <f aca="true" t="shared" si="15" ref="V19:V25">IF(R19&gt;0,IF(S19&lt;&gt;"",IF(T19&lt;&gt;"","ERROR",""),IF(T19&lt;&gt;"","","PAY TYPE")),"")</f>
      </c>
      <c r="W19" s="168"/>
      <c r="X19" s="16">
        <f aca="true" t="shared" si="16" ref="X19:X26">SUM(F19)</f>
        <v>0</v>
      </c>
      <c r="Y19" s="17">
        <f aca="true" t="shared" si="17" ref="Y19:Y26">SUM(P19)</f>
        <v>0</v>
      </c>
      <c r="Z19" s="17">
        <f aca="true" t="shared" si="18" ref="Z19:Z26">SUM(U19)</f>
        <v>0</v>
      </c>
      <c r="AA19" s="18">
        <f aca="true" t="shared" si="19" ref="AA19:AA26">SUM(X19:Z19)</f>
        <v>0</v>
      </c>
      <c r="AB19" s="114"/>
      <c r="AC19" s="115" t="s">
        <v>31</v>
      </c>
      <c r="AD19" s="114"/>
      <c r="AE19" s="114"/>
    </row>
    <row r="20" spans="1:31" ht="12.75">
      <c r="A20" s="97">
        <v>9</v>
      </c>
      <c r="B20" s="53" t="str">
        <f t="shared" si="10"/>
        <v>THURSDAY</v>
      </c>
      <c r="C20" s="111">
        <v>38414</v>
      </c>
      <c r="D20" s="19">
        <v>0</v>
      </c>
      <c r="E20" s="20">
        <v>0</v>
      </c>
      <c r="F20" s="21">
        <v>0</v>
      </c>
      <c r="G20" s="20">
        <v>0</v>
      </c>
      <c r="H20" s="20">
        <v>0</v>
      </c>
      <c r="I20" s="20">
        <v>0</v>
      </c>
      <c r="J20" s="20">
        <v>0</v>
      </c>
      <c r="K20" s="22">
        <v>0</v>
      </c>
      <c r="L20" s="10">
        <f t="shared" si="11"/>
      </c>
      <c r="M20" s="10">
        <f t="shared" si="12"/>
        <v>0</v>
      </c>
      <c r="N20" s="11" t="str">
        <f t="shared" si="13"/>
        <v>?</v>
      </c>
      <c r="O20" s="54">
        <f t="shared" si="14"/>
        <v>0</v>
      </c>
      <c r="P20" s="24">
        <f>IF($AD$26&lt;&gt;"Y",IF(SUM(((D19+D20)*$U$7)-(F19+F20))&gt;=0,SUM(((D19+D20)*$U$7)-(F19+F20)),0),IF(SUM(((D19+D20)*$AD$23)-(F19+F20))&gt;=0,SUM(((D19+D20)*$AD$23)-(F19+F20)),0))</f>
        <v>0</v>
      </c>
      <c r="Q20" s="2"/>
      <c r="R20" s="19">
        <v>0</v>
      </c>
      <c r="S20" s="25"/>
      <c r="T20" s="25"/>
      <c r="U20" s="26">
        <f>IF(R20&lt;&gt;0,IF(S20&lt;&gt;"",IF(AD26="Y",IF(S20&lt;&gt;"",SUM(R20*AD24)),IF(AD26&lt;&gt;"Y",IF(S20&lt;&gt;"",SUM(R20*$Z$4)))),IF(AD26="Y",IF(T20&lt;&gt;"",SUM(R20*AD25)),IF(AD26&lt;&gt;"Y",IF(T20&lt;&gt;"",SUM(R20*$Z$5))))),0)</f>
        <v>0</v>
      </c>
      <c r="V20" s="167">
        <f t="shared" si="15"/>
      </c>
      <c r="W20" s="168"/>
      <c r="X20" s="27">
        <f t="shared" si="16"/>
        <v>0</v>
      </c>
      <c r="Y20" s="28">
        <f t="shared" si="17"/>
        <v>0</v>
      </c>
      <c r="Z20" s="28">
        <f t="shared" si="18"/>
        <v>0</v>
      </c>
      <c r="AA20" s="26">
        <f t="shared" si="19"/>
        <v>0</v>
      </c>
      <c r="AB20" s="114"/>
      <c r="AC20" s="116" t="s">
        <v>4</v>
      </c>
      <c r="AD20" s="117">
        <v>16.6</v>
      </c>
      <c r="AE20" s="114"/>
    </row>
    <row r="21" spans="1:31" ht="12.75">
      <c r="A21" s="97">
        <v>10</v>
      </c>
      <c r="B21" s="53" t="str">
        <f t="shared" si="10"/>
        <v>FRIDAY</v>
      </c>
      <c r="C21" s="111">
        <v>38415</v>
      </c>
      <c r="D21" s="19">
        <v>0</v>
      </c>
      <c r="E21" s="20">
        <v>0</v>
      </c>
      <c r="F21" s="21">
        <v>0</v>
      </c>
      <c r="G21" s="20">
        <v>0</v>
      </c>
      <c r="H21" s="20">
        <v>0</v>
      </c>
      <c r="I21" s="20">
        <v>0</v>
      </c>
      <c r="J21" s="20">
        <v>0</v>
      </c>
      <c r="K21" s="22">
        <v>0</v>
      </c>
      <c r="L21" s="10">
        <f t="shared" si="11"/>
      </c>
      <c r="M21" s="10">
        <f t="shared" si="12"/>
        <v>0</v>
      </c>
      <c r="N21" s="11" t="str">
        <f t="shared" si="13"/>
        <v>?</v>
      </c>
      <c r="O21" s="54">
        <f t="shared" si="14"/>
        <v>0</v>
      </c>
      <c r="P21" s="24">
        <f>IF($AD$26&lt;&gt;"Y",IF(SUM(((D19+D20+D21)*$U$7)-(F19+F20+F21))&gt;=0,SUM(((D19+D20+D21)*$U$7)-(F19+F20+F21)),0),IF(SUM(((D19+D20+D21)*$AD$23)-(F19+F20+F21))&gt;=0,SUM(((D19+D20+D21)*$AD$23)-(F19+F20+F21)),0))</f>
        <v>0</v>
      </c>
      <c r="Q21" s="2"/>
      <c r="R21" s="19">
        <v>0</v>
      </c>
      <c r="S21" s="25"/>
      <c r="T21" s="25"/>
      <c r="U21" s="26">
        <f>IF(R21&lt;&gt;0,IF(S21&lt;&gt;"",IF(AD26="Y",IF(S21&lt;&gt;"",SUM(R21*AD24)),IF(AD26&lt;&gt;"Y",IF(S21&lt;&gt;"",SUM(R21*$Z$4)))),IF(AD26="Y",IF(T21&lt;&gt;"",SUM(R21*AD25)),IF(AD26&lt;&gt;"Y",IF(T21&lt;&gt;"",SUM(R21*$Z$5))))),0)</f>
        <v>0</v>
      </c>
      <c r="V21" s="167">
        <f t="shared" si="15"/>
      </c>
      <c r="W21" s="168"/>
      <c r="X21" s="27">
        <f t="shared" si="16"/>
        <v>0</v>
      </c>
      <c r="Y21" s="28">
        <f t="shared" si="17"/>
        <v>0</v>
      </c>
      <c r="Z21" s="28">
        <f t="shared" si="18"/>
        <v>0</v>
      </c>
      <c r="AA21" s="26">
        <f t="shared" si="19"/>
        <v>0</v>
      </c>
      <c r="AB21" s="114"/>
      <c r="AC21" s="116" t="s">
        <v>7</v>
      </c>
      <c r="AD21" s="117">
        <v>19.7</v>
      </c>
      <c r="AE21" s="114"/>
    </row>
    <row r="22" spans="1:31" ht="12.75">
      <c r="A22" s="97">
        <v>11</v>
      </c>
      <c r="B22" s="53" t="str">
        <f t="shared" si="10"/>
        <v>SATURDAY</v>
      </c>
      <c r="C22" s="111">
        <v>38416</v>
      </c>
      <c r="D22" s="19">
        <v>0</v>
      </c>
      <c r="E22" s="20">
        <v>0</v>
      </c>
      <c r="F22" s="21">
        <v>0</v>
      </c>
      <c r="G22" s="20">
        <v>0</v>
      </c>
      <c r="H22" s="20">
        <v>0</v>
      </c>
      <c r="I22" s="20">
        <v>0</v>
      </c>
      <c r="J22" s="20">
        <v>0</v>
      </c>
      <c r="K22" s="22">
        <v>0</v>
      </c>
      <c r="L22" s="10">
        <f t="shared" si="11"/>
      </c>
      <c r="M22" s="10">
        <f t="shared" si="12"/>
        <v>0</v>
      </c>
      <c r="N22" s="11" t="str">
        <f t="shared" si="13"/>
        <v>?</v>
      </c>
      <c r="O22" s="54">
        <f t="shared" si="14"/>
        <v>0</v>
      </c>
      <c r="P22" s="24">
        <f>IF($AD$26&lt;&gt;"Y",IF(SUM(((D19+D20+D21+D22)*$U$7)-(F19+F20+F21+F22))&gt;=0,SUM(((D19+D20+D21+D22)*$U$7)-(F19+F20+F21+F22)),0),IF(SUM(((D19+D20+D21+D22)*$AD$23)-(F19+F20+F21+F22))&gt;=0,SUM(((D19+D20+D21+D22)*$AD$23)-(F19+F20+F21+F22)),0))</f>
        <v>0</v>
      </c>
      <c r="Q22" s="2"/>
      <c r="R22" s="19">
        <v>0</v>
      </c>
      <c r="S22" s="25"/>
      <c r="T22" s="25"/>
      <c r="U22" s="26">
        <f>IF(R22&lt;&gt;0,IF(S22&lt;&gt;"",IF(AD26="Y",IF(S22&lt;&gt;"",SUM(R22*AD24)),IF(AD26&lt;&gt;"Y",IF(S22&lt;&gt;"",SUM(R22*$Z$4)))),IF(AD26="Y",IF(T22&lt;&gt;"",SUM(R22*AD25)),IF(AD26&lt;&gt;"Y",IF(T22&lt;&gt;"",SUM(R22*$Z$5))))),0)</f>
        <v>0</v>
      </c>
      <c r="V22" s="167">
        <f t="shared" si="15"/>
      </c>
      <c r="W22" s="168"/>
      <c r="X22" s="27">
        <f t="shared" si="16"/>
        <v>0</v>
      </c>
      <c r="Y22" s="28">
        <f t="shared" si="17"/>
        <v>0</v>
      </c>
      <c r="Z22" s="28">
        <f t="shared" si="18"/>
        <v>0</v>
      </c>
      <c r="AA22" s="26">
        <f t="shared" si="19"/>
        <v>0</v>
      </c>
      <c r="AB22" s="114"/>
      <c r="AC22" s="116" t="s">
        <v>9</v>
      </c>
      <c r="AD22" s="117">
        <v>16.6</v>
      </c>
      <c r="AE22" s="114"/>
    </row>
    <row r="23" spans="1:31" ht="12.75">
      <c r="A23" s="97">
        <v>12</v>
      </c>
      <c r="B23" s="53" t="str">
        <f t="shared" si="10"/>
        <v>SUNDAY</v>
      </c>
      <c r="C23" s="111">
        <v>38417</v>
      </c>
      <c r="D23" s="19">
        <v>0</v>
      </c>
      <c r="E23" s="20">
        <v>0</v>
      </c>
      <c r="F23" s="21">
        <v>0</v>
      </c>
      <c r="G23" s="20">
        <v>0</v>
      </c>
      <c r="H23" s="20">
        <v>0</v>
      </c>
      <c r="I23" s="20">
        <v>0</v>
      </c>
      <c r="J23" s="20">
        <v>0</v>
      </c>
      <c r="K23" s="22">
        <v>0</v>
      </c>
      <c r="L23" s="10">
        <f t="shared" si="11"/>
      </c>
      <c r="M23" s="10">
        <f t="shared" si="12"/>
        <v>0</v>
      </c>
      <c r="N23" s="11" t="str">
        <f t="shared" si="13"/>
        <v>?</v>
      </c>
      <c r="O23" s="54">
        <f t="shared" si="14"/>
        <v>0</v>
      </c>
      <c r="P23" s="24">
        <f>IF($AD$26&lt;&gt;"Y",IF(SUM(((D19+D20+D21+D22+D23)*$U$7)-(F19+F20+F21+F22+F23))&gt;=0,SUM(((D19+D20+D21+D22+D23)*$U$7)-(F19+F20+F21+F22+F23)),0),IF(SUM(((D19+D20+D21+D22+D23)*$AD$23)-(F19+F20+F21+F22+F23))&gt;=0,SUM(((D19+D20+D21+D22+D23)*$AD$23)-(F19+F20+F21+F22+F23)),0))</f>
        <v>0</v>
      </c>
      <c r="Q23" s="2"/>
      <c r="R23" s="19">
        <v>0</v>
      </c>
      <c r="S23" s="25"/>
      <c r="T23" s="25"/>
      <c r="U23" s="26">
        <f>IF(R23&lt;&gt;0,IF(S23&lt;&gt;"",IF(AD26="Y",IF(S23&lt;&gt;"",SUM(R23*AD24)),IF(AD26&lt;&gt;"Y",IF(S23&lt;&gt;"",SUM(R23*$Z$4)))),IF(AD26="Y",IF(T23&lt;&gt;"",SUM(R23*AD25)),IF(AD26&lt;&gt;"Y",IF(T23&lt;&gt;"",SUM(R23*$Z$5))))),0)</f>
        <v>0</v>
      </c>
      <c r="V23" s="167">
        <f t="shared" si="15"/>
      </c>
      <c r="W23" s="168"/>
      <c r="X23" s="27">
        <f t="shared" si="16"/>
        <v>0</v>
      </c>
      <c r="Y23" s="28">
        <f t="shared" si="17"/>
        <v>0</v>
      </c>
      <c r="Z23" s="28">
        <f t="shared" si="18"/>
        <v>0</v>
      </c>
      <c r="AA23" s="26">
        <f t="shared" si="19"/>
        <v>0</v>
      </c>
      <c r="AB23" s="114"/>
      <c r="AC23" s="116" t="s">
        <v>11</v>
      </c>
      <c r="AD23" s="117">
        <v>14.25</v>
      </c>
      <c r="AE23" s="114"/>
    </row>
    <row r="24" spans="1:31" ht="12.75">
      <c r="A24" s="97">
        <v>13</v>
      </c>
      <c r="B24" s="53" t="str">
        <f t="shared" si="10"/>
        <v>MONDAY</v>
      </c>
      <c r="C24" s="111">
        <v>38418</v>
      </c>
      <c r="D24" s="19">
        <v>0</v>
      </c>
      <c r="E24" s="20">
        <v>0</v>
      </c>
      <c r="F24" s="21">
        <v>0</v>
      </c>
      <c r="G24" s="20">
        <v>0</v>
      </c>
      <c r="H24" s="20">
        <v>0</v>
      </c>
      <c r="I24" s="20">
        <v>0</v>
      </c>
      <c r="J24" s="20">
        <v>0</v>
      </c>
      <c r="K24" s="22">
        <v>0</v>
      </c>
      <c r="L24" s="10">
        <f t="shared" si="11"/>
      </c>
      <c r="M24" s="10">
        <f t="shared" si="12"/>
        <v>0</v>
      </c>
      <c r="N24" s="11" t="str">
        <f t="shared" si="13"/>
        <v>?</v>
      </c>
      <c r="O24" s="54">
        <f t="shared" si="14"/>
        <v>0</v>
      </c>
      <c r="P24" s="24">
        <f>IF($AD$26&lt;&gt;"Y",IF(SUM(((D19+D20+D21+D22+D23+D24)*$U$7)-(F19+F20+F21+F22+F23+F24))&gt;=0,SUM(((D19+D20+D21+D22+D23+D24)*$U$7)-(F19+F20+F21+F22+F23+F24)),0),IF(SUM(((D19+D20+D21+D22+D23+D24)*$AD$23)-(F19+F20+F21+F22+F23+F24))&gt;=0,SUM(((D19+D20+D21+D22+D23+D24)*$AD$23)-(F19+F20+F21+F22+F23+F24)),0))</f>
        <v>0</v>
      </c>
      <c r="Q24" s="2"/>
      <c r="R24" s="19">
        <v>0</v>
      </c>
      <c r="S24" s="25"/>
      <c r="T24" s="25"/>
      <c r="U24" s="26">
        <f>IF(R24&lt;&gt;0,IF(S24&lt;&gt;"",IF(AD26="Y",IF(S24&lt;&gt;"",SUM(R24*AD24)),IF(AD26&lt;&gt;"Y",IF(S24&lt;&gt;"",SUM(R24*$Z$4)))),IF(AD26="Y",IF(T24&lt;&gt;"",SUM(R24*AD25)),IF(AD26&lt;&gt;"Y",IF(T24&lt;&gt;"",SUM(R24*$Z$5))))),0)</f>
        <v>0</v>
      </c>
      <c r="V24" s="167">
        <f t="shared" si="15"/>
      </c>
      <c r="W24" s="168"/>
      <c r="X24" s="27">
        <f t="shared" si="16"/>
        <v>0</v>
      </c>
      <c r="Y24" s="28">
        <f t="shared" si="17"/>
        <v>0</v>
      </c>
      <c r="Z24" s="28">
        <f t="shared" si="18"/>
        <v>0</v>
      </c>
      <c r="AA24" s="26">
        <f t="shared" si="19"/>
        <v>0</v>
      </c>
      <c r="AB24" s="114"/>
      <c r="AC24" s="116" t="s">
        <v>25</v>
      </c>
      <c r="AD24" s="117">
        <v>20.31</v>
      </c>
      <c r="AE24" s="114"/>
    </row>
    <row r="25" spans="1:31" ht="13.5" thickBot="1">
      <c r="A25" s="98">
        <v>14</v>
      </c>
      <c r="B25" s="55" t="str">
        <f t="shared" si="10"/>
        <v>TUESDAY</v>
      </c>
      <c r="C25" s="113">
        <v>38419</v>
      </c>
      <c r="D25" s="29">
        <v>0</v>
      </c>
      <c r="E25" s="30">
        <v>0</v>
      </c>
      <c r="F25" s="31">
        <v>0</v>
      </c>
      <c r="G25" s="30">
        <v>0</v>
      </c>
      <c r="H25" s="30">
        <v>0</v>
      </c>
      <c r="I25" s="30">
        <v>0</v>
      </c>
      <c r="J25" s="30">
        <v>0</v>
      </c>
      <c r="K25" s="32">
        <v>0</v>
      </c>
      <c r="L25" s="10">
        <f t="shared" si="11"/>
      </c>
      <c r="M25" s="10">
        <f t="shared" si="12"/>
        <v>0</v>
      </c>
      <c r="N25" s="11" t="str">
        <f t="shared" si="13"/>
        <v>?</v>
      </c>
      <c r="O25" s="56">
        <f t="shared" si="14"/>
        <v>0</v>
      </c>
      <c r="P25" s="34">
        <f>IF($AD$26&lt;&gt;"Y",IF(SUM(((D19+D20+D21+D22+D23+D24+D25)*$U$7)-(F19+F20+F21+F22+F23+F24+F25))&gt;=0,SUM(((D19+D20+D21+D22+D23+D24+D25)*$U$7)-(F19+F20+F21+F22+F23+F24+F25)),0),IF(SUM(((D19+D20+D21+D22+D23+D24+D25)*$AD$23)-(F19+F20+F21+F22+F23+F24+F25))&gt;=0,SUM(((D19+D20+D21+D22+D23+D24+D25)*$AD$23)-(F19+F20+F21+F22+F23+F24+F25)),0))</f>
        <v>0</v>
      </c>
      <c r="Q25" s="2"/>
      <c r="R25" s="29">
        <v>0</v>
      </c>
      <c r="S25" s="35"/>
      <c r="T25" s="35"/>
      <c r="U25" s="26">
        <f>IF(R25&lt;&gt;0,IF(S25&lt;&gt;"",IF(AD26="Y",IF(S25&lt;&gt;"",SUM(R25*AD24)),IF(AD26&lt;&gt;"Y",IF(S25&lt;&gt;"",SUM(R25*$Z$4)))),IF(AD26="Y",IF(T25&lt;&gt;"",SUM(R25*AD25)),IF(AD26&lt;&gt;"Y",IF(T25&lt;&gt;"",SUM(R25*$Z$5))))),0)</f>
        <v>0</v>
      </c>
      <c r="V25" s="167">
        <f t="shared" si="15"/>
      </c>
      <c r="W25" s="168"/>
      <c r="X25" s="36">
        <f t="shared" si="16"/>
        <v>0</v>
      </c>
      <c r="Y25" s="37">
        <f t="shared" si="17"/>
        <v>0</v>
      </c>
      <c r="Z25" s="37">
        <f t="shared" si="18"/>
        <v>0</v>
      </c>
      <c r="AA25" s="38">
        <f t="shared" si="19"/>
        <v>0</v>
      </c>
      <c r="AB25" s="114"/>
      <c r="AC25" s="116" t="s">
        <v>26</v>
      </c>
      <c r="AD25" s="117">
        <v>14.25</v>
      </c>
      <c r="AE25" s="114"/>
    </row>
    <row r="26" spans="1:31" ht="13.5" thickBot="1">
      <c r="A26" s="99" t="s">
        <v>53</v>
      </c>
      <c r="B26" s="100"/>
      <c r="C26" s="101"/>
      <c r="D26" s="39">
        <f aca="true" t="shared" si="20" ref="D26:K26">SUM(D19:D25)</f>
        <v>0</v>
      </c>
      <c r="E26" s="40">
        <f t="shared" si="20"/>
        <v>0</v>
      </c>
      <c r="F26" s="41">
        <f t="shared" si="20"/>
        <v>0</v>
      </c>
      <c r="G26" s="40">
        <f t="shared" si="20"/>
        <v>0</v>
      </c>
      <c r="H26" s="40">
        <f t="shared" si="20"/>
        <v>0</v>
      </c>
      <c r="I26" s="40">
        <f t="shared" si="20"/>
        <v>0</v>
      </c>
      <c r="J26" s="40">
        <f t="shared" si="20"/>
        <v>0</v>
      </c>
      <c r="K26" s="42">
        <f t="shared" si="20"/>
        <v>0</v>
      </c>
      <c r="L26" s="10">
        <f>IF(SUM(L19:L25)=0,"",SUM(L19:L25))</f>
      </c>
      <c r="M26" s="43">
        <f>SUM(M19:M25)</f>
        <v>0</v>
      </c>
      <c r="N26" s="11" t="str">
        <f t="shared" si="13"/>
        <v>?</v>
      </c>
      <c r="O26" s="44">
        <f t="shared" si="14"/>
        <v>0</v>
      </c>
      <c r="P26" s="45">
        <f>IF($AD$26&lt;&gt;"Y",IF(SUM(((D19+D20+D21+D22+D23+D24+D25)*$U$7)-(F19+F20+F21+F22+F23+F24+F25))&gt;=0,SUM(((D19+D20+D21+D22+D23+D24+D25)*$U$7)-(F19+F20+F21+F22+F23+F24+F25)),0),IF(SUM(((D19+D20+D21+D22+D23+D24+D25)*$AD$23)-(F19+F20+F21+F22+F23+F24+F25))&gt;=0,SUM(((D19+D20+D21+D22+D23+D24+D25)*$AD$23)-(F19+F20+F21+F22+F23+F24+F25)),0))</f>
        <v>0</v>
      </c>
      <c r="Q26" s="2"/>
      <c r="R26" s="46">
        <f>SUM(R19:R25)</f>
        <v>0</v>
      </c>
      <c r="S26" s="2"/>
      <c r="T26" s="2"/>
      <c r="U26" s="47">
        <f>SUM(U19:U25)</f>
        <v>0</v>
      </c>
      <c r="V26" s="2"/>
      <c r="W26" s="2"/>
      <c r="X26" s="48">
        <f t="shared" si="16"/>
        <v>0</v>
      </c>
      <c r="Y26" s="41">
        <f t="shared" si="17"/>
        <v>0</v>
      </c>
      <c r="Z26" s="49">
        <f t="shared" si="18"/>
        <v>0</v>
      </c>
      <c r="AA26" s="50">
        <f t="shared" si="19"/>
        <v>0</v>
      </c>
      <c r="AB26" s="114"/>
      <c r="AC26" s="118" t="s">
        <v>32</v>
      </c>
      <c r="AD26" s="119" t="s">
        <v>33</v>
      </c>
      <c r="AE26" s="114"/>
    </row>
    <row r="27" spans="1:31" ht="13.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14"/>
      <c r="AC27" s="114"/>
      <c r="AD27" s="114"/>
      <c r="AE27" s="114"/>
    </row>
    <row r="28" spans="1:31" ht="12.75">
      <c r="A28" s="96">
        <v>15</v>
      </c>
      <c r="B28" s="83" t="str">
        <f aca="true" t="shared" si="21" ref="B28:B34">B19</f>
        <v>WEDNESDAY</v>
      </c>
      <c r="C28" s="109">
        <v>38420</v>
      </c>
      <c r="D28" s="6">
        <v>0</v>
      </c>
      <c r="E28" s="7">
        <v>0</v>
      </c>
      <c r="F28" s="8">
        <v>0</v>
      </c>
      <c r="G28" s="7">
        <v>0</v>
      </c>
      <c r="H28" s="7">
        <v>0</v>
      </c>
      <c r="I28" s="7">
        <v>0</v>
      </c>
      <c r="J28" s="7">
        <v>0</v>
      </c>
      <c r="K28" s="9">
        <v>0</v>
      </c>
      <c r="L28" s="10">
        <f aca="true" t="shared" si="22" ref="L28:L34">IF(E28&lt;&gt;SUM(G28:J28),SUM(E28-(G28+H28+I28+J28)),"")</f>
      </c>
      <c r="M28" s="10">
        <f aca="true" t="shared" si="23" ref="M28:M34">IF($AD$35&lt;&gt;"Y",IF(F28&lt;&gt;SUM((G28*$U$4)+(H28*$U$5)+(I28*$U$6)+K28),SUM(F28-((G28*$U$4)+(H28*$U$5)+(I28*$U$6)+K28)),0),SUM((F28-((G28*$AD$29)+(H28*$AD$30)+(I28*$AD$31)+K28))))</f>
        <v>0</v>
      </c>
      <c r="N28" s="11" t="str">
        <f aca="true" t="shared" si="24" ref="N28:N35">IF(SUM(O28&lt;$D$5),"?","")</f>
        <v>?</v>
      </c>
      <c r="O28" s="52">
        <f aca="true" t="shared" si="25" ref="O28:O35">IF(E28&lt;&gt;0,IF(D28=0,"ERROR",SUM(E28/D28)),0)</f>
        <v>0</v>
      </c>
      <c r="P28" s="13">
        <f>IF($AD$35&lt;&gt;"Y",IF(SUM((D28*$U$7)-F28)&gt;=0,SUM((D28*$U$7)-F28),0),IF(SUM((D28*$AD$32)-F28)&gt;=0,SUM((D28*$AD$32)-F28),0))</f>
        <v>0</v>
      </c>
      <c r="Q28" s="2"/>
      <c r="R28" s="6">
        <v>0</v>
      </c>
      <c r="S28" s="14"/>
      <c r="T28" s="14"/>
      <c r="U28" s="15">
        <f>IF(R28&lt;&gt;0,IF(S28&lt;&gt;"",IF(AD35="Y",IF(S28&lt;&gt;"",SUM(R28*AD33)),IF(AD35&lt;&gt;"Y",IF(S28&lt;&gt;"",SUM(R28*$Z$4)))),IF(AD35="Y",IF(T28&lt;&gt;"",SUM(R28*AD34)),IF(AD35&lt;&gt;"Y",IF(T28&lt;&gt;"",SUM(R28*$Z$5))))),0)</f>
        <v>0</v>
      </c>
      <c r="V28" s="167">
        <f aca="true" t="shared" si="26" ref="V28:V34">IF(R28&gt;0,IF(S28&lt;&gt;"",IF(T28&lt;&gt;"","ERROR",""),IF(T28&lt;&gt;"","","PAY TYPE")),"")</f>
      </c>
      <c r="W28" s="168"/>
      <c r="X28" s="16">
        <f aca="true" t="shared" si="27" ref="X28:X35">SUM(F28)</f>
        <v>0</v>
      </c>
      <c r="Y28" s="17">
        <f aca="true" t="shared" si="28" ref="Y28:Y35">SUM(P28)</f>
        <v>0</v>
      </c>
      <c r="Z28" s="17">
        <f aca="true" t="shared" si="29" ref="Z28:Z35">SUM(U28)</f>
        <v>0</v>
      </c>
      <c r="AA28" s="18">
        <f aca="true" t="shared" si="30" ref="AA28:AA35">SUM(X28:Z28)</f>
        <v>0</v>
      </c>
      <c r="AB28" s="114"/>
      <c r="AC28" s="115" t="s">
        <v>31</v>
      </c>
      <c r="AD28" s="114"/>
      <c r="AE28" s="114"/>
    </row>
    <row r="29" spans="1:31" ht="12.75">
      <c r="A29" s="97">
        <v>16</v>
      </c>
      <c r="B29" s="84" t="str">
        <f t="shared" si="21"/>
        <v>THURSDAY</v>
      </c>
      <c r="C29" s="111">
        <v>38421</v>
      </c>
      <c r="D29" s="19">
        <v>0</v>
      </c>
      <c r="E29" s="20">
        <v>0</v>
      </c>
      <c r="F29" s="21">
        <v>0</v>
      </c>
      <c r="G29" s="20">
        <v>0</v>
      </c>
      <c r="H29" s="20">
        <v>0</v>
      </c>
      <c r="I29" s="20">
        <v>0</v>
      </c>
      <c r="J29" s="20">
        <v>0</v>
      </c>
      <c r="K29" s="22">
        <v>0</v>
      </c>
      <c r="L29" s="10">
        <f t="shared" si="22"/>
      </c>
      <c r="M29" s="10">
        <f t="shared" si="23"/>
        <v>0</v>
      </c>
      <c r="N29" s="11" t="str">
        <f t="shared" si="24"/>
        <v>?</v>
      </c>
      <c r="O29" s="54">
        <f t="shared" si="25"/>
        <v>0</v>
      </c>
      <c r="P29" s="24">
        <f>IF($AD$35&lt;&gt;"Y",IF(SUM(((D28+D29)*$U$7)-(F28+F29))&gt;=0,SUM(((D28+D29)*$U$7)-(F28+F29)),0),IF(SUM(((D28+D29)*$AD$32)-(F28+F29))&gt;=0,SUM(((D28+D29)*$AD$32)-(F28+F29)),0))</f>
        <v>0</v>
      </c>
      <c r="Q29" s="2"/>
      <c r="R29" s="19">
        <v>0</v>
      </c>
      <c r="S29" s="25"/>
      <c r="T29" s="25"/>
      <c r="U29" s="26">
        <f>IF(R29&lt;&gt;0,IF(S29&lt;&gt;"",IF(AD35="Y",IF(S29&lt;&gt;"",SUM(R29*AD33)),IF(AD35&lt;&gt;"Y",IF(S29&lt;&gt;"",SUM(R29*$Z$4)))),IF(AD35="Y",IF(T29&lt;&gt;"",SUM(R29*AD34)),IF(AD35&lt;&gt;"Y",IF(T29&lt;&gt;"",SUM(R29*$Z$5))))),0)</f>
        <v>0</v>
      </c>
      <c r="V29" s="167">
        <f t="shared" si="26"/>
      </c>
      <c r="W29" s="168"/>
      <c r="X29" s="27">
        <f t="shared" si="27"/>
        <v>0</v>
      </c>
      <c r="Y29" s="28">
        <f t="shared" si="28"/>
        <v>0</v>
      </c>
      <c r="Z29" s="28">
        <f t="shared" si="29"/>
        <v>0</v>
      </c>
      <c r="AA29" s="26">
        <f t="shared" si="30"/>
        <v>0</v>
      </c>
      <c r="AB29" s="114"/>
      <c r="AC29" s="116" t="s">
        <v>4</v>
      </c>
      <c r="AD29" s="117">
        <v>16.6</v>
      </c>
      <c r="AE29" s="114"/>
    </row>
    <row r="30" spans="1:31" ht="12.75">
      <c r="A30" s="97">
        <v>17</v>
      </c>
      <c r="B30" s="84" t="str">
        <f t="shared" si="21"/>
        <v>FRIDAY</v>
      </c>
      <c r="C30" s="111">
        <v>38422</v>
      </c>
      <c r="D30" s="19">
        <v>0</v>
      </c>
      <c r="E30" s="20">
        <v>0</v>
      </c>
      <c r="F30" s="21">
        <v>0</v>
      </c>
      <c r="G30" s="20">
        <v>0</v>
      </c>
      <c r="H30" s="20">
        <v>0</v>
      </c>
      <c r="I30" s="20">
        <v>0</v>
      </c>
      <c r="J30" s="20">
        <v>0</v>
      </c>
      <c r="K30" s="22">
        <v>0</v>
      </c>
      <c r="L30" s="10">
        <f t="shared" si="22"/>
      </c>
      <c r="M30" s="10">
        <f t="shared" si="23"/>
        <v>0</v>
      </c>
      <c r="N30" s="11" t="str">
        <f t="shared" si="24"/>
        <v>?</v>
      </c>
      <c r="O30" s="54">
        <f t="shared" si="25"/>
        <v>0</v>
      </c>
      <c r="P30" s="24">
        <f>IF($AD$35&lt;&gt;"Y",IF(SUM(((D28+D29+D30)*$U$7)-(F28+F29+F30))&gt;=0,SUM(((D28+D29+D30)*$U$7)-(F28+F29+F30)),0),IF(SUM(((D28+D29+D30)*$AD$32)-(F28+F29+F30))&gt;=0,SUM(((D28+D29+D30)*$AD$32)-(F28+F29+F30)),0))</f>
        <v>0</v>
      </c>
      <c r="Q30" s="2"/>
      <c r="R30" s="19">
        <v>0</v>
      </c>
      <c r="S30" s="25"/>
      <c r="T30" s="25"/>
      <c r="U30" s="26">
        <f>IF(R30&lt;&gt;0,IF(S30&lt;&gt;"",IF(AD35="Y",IF(S30&lt;&gt;"",SUM(R30*AD33)),IF(AD35&lt;&gt;"Y",IF(S30&lt;&gt;"",SUM(R30*$Z$4)))),IF(AD35="Y",IF(T30&lt;&gt;"",SUM(R30*AD34)),IF(AD35&lt;&gt;"Y",IF(T30&lt;&gt;"",SUM(R30*$Z$5))))),0)</f>
        <v>0</v>
      </c>
      <c r="V30" s="167">
        <f t="shared" si="26"/>
      </c>
      <c r="W30" s="168"/>
      <c r="X30" s="27">
        <f t="shared" si="27"/>
        <v>0</v>
      </c>
      <c r="Y30" s="28">
        <f t="shared" si="28"/>
        <v>0</v>
      </c>
      <c r="Z30" s="28">
        <f t="shared" si="29"/>
        <v>0</v>
      </c>
      <c r="AA30" s="26">
        <f t="shared" si="30"/>
        <v>0</v>
      </c>
      <c r="AB30" s="114"/>
      <c r="AC30" s="116" t="s">
        <v>7</v>
      </c>
      <c r="AD30" s="117">
        <v>19.7</v>
      </c>
      <c r="AE30" s="114"/>
    </row>
    <row r="31" spans="1:31" ht="12.75">
      <c r="A31" s="97">
        <v>18</v>
      </c>
      <c r="B31" s="84" t="str">
        <f t="shared" si="21"/>
        <v>SATURDAY</v>
      </c>
      <c r="C31" s="111">
        <v>38423</v>
      </c>
      <c r="D31" s="19">
        <v>0</v>
      </c>
      <c r="E31" s="20">
        <v>0</v>
      </c>
      <c r="F31" s="21">
        <v>0</v>
      </c>
      <c r="G31" s="20">
        <v>0</v>
      </c>
      <c r="H31" s="20">
        <v>0</v>
      </c>
      <c r="I31" s="20">
        <v>0</v>
      </c>
      <c r="J31" s="20">
        <v>0</v>
      </c>
      <c r="K31" s="22">
        <v>0</v>
      </c>
      <c r="L31" s="10">
        <f t="shared" si="22"/>
      </c>
      <c r="M31" s="10">
        <f t="shared" si="23"/>
        <v>0</v>
      </c>
      <c r="N31" s="11" t="str">
        <f t="shared" si="24"/>
        <v>?</v>
      </c>
      <c r="O31" s="54">
        <f t="shared" si="25"/>
        <v>0</v>
      </c>
      <c r="P31" s="24">
        <f>IF($AD$35&lt;&gt;"Y",IF(SUM(((D28+D29+D30+D31)*$U$7)-(F28+F29+F30+F31))&gt;=0,SUM(((D28+D29+D30+D31)*$U$7)-(F28+F29+F30+F31)),0),IF(SUM(((D28+D29+D30+D31)*$AD$32)-(F28+F29+F30+F31))&gt;=0,SUM(((D28+D29+D30+D31)*$AD$32)-(F28+F29+F30+F31)),0))</f>
        <v>0</v>
      </c>
      <c r="Q31" s="2"/>
      <c r="R31" s="19">
        <v>0</v>
      </c>
      <c r="S31" s="25"/>
      <c r="T31" s="25"/>
      <c r="U31" s="26">
        <f>IF(R31&lt;&gt;0,IF(S31&lt;&gt;"",IF(AD35="Y",IF(S31&lt;&gt;"",SUM(R31*AD33)),IF(AD35&lt;&gt;"Y",IF(S31&lt;&gt;"",SUM(R31*$Z$4)))),IF(AD35="Y",IF(T31&lt;&gt;"",SUM(R31*AD34)),IF(AD35&lt;&gt;"Y",IF(T31&lt;&gt;"",SUM(R31*$Z$5))))),0)</f>
        <v>0</v>
      </c>
      <c r="V31" s="167">
        <f t="shared" si="26"/>
      </c>
      <c r="W31" s="168"/>
      <c r="X31" s="27">
        <f t="shared" si="27"/>
        <v>0</v>
      </c>
      <c r="Y31" s="28">
        <f t="shared" si="28"/>
        <v>0</v>
      </c>
      <c r="Z31" s="28">
        <f t="shared" si="29"/>
        <v>0</v>
      </c>
      <c r="AA31" s="26">
        <f t="shared" si="30"/>
        <v>0</v>
      </c>
      <c r="AB31" s="114"/>
      <c r="AC31" s="116" t="s">
        <v>9</v>
      </c>
      <c r="AD31" s="117">
        <v>16.6</v>
      </c>
      <c r="AE31" s="114"/>
    </row>
    <row r="32" spans="1:31" ht="12.75">
      <c r="A32" s="97">
        <v>19</v>
      </c>
      <c r="B32" s="84" t="str">
        <f t="shared" si="21"/>
        <v>SUNDAY</v>
      </c>
      <c r="C32" s="111">
        <v>38424</v>
      </c>
      <c r="D32" s="19">
        <v>0</v>
      </c>
      <c r="E32" s="20">
        <v>0</v>
      </c>
      <c r="F32" s="21">
        <v>0</v>
      </c>
      <c r="G32" s="20">
        <v>0</v>
      </c>
      <c r="H32" s="20">
        <v>0</v>
      </c>
      <c r="I32" s="20">
        <v>0</v>
      </c>
      <c r="J32" s="20">
        <v>0</v>
      </c>
      <c r="K32" s="22">
        <v>0</v>
      </c>
      <c r="L32" s="10">
        <f t="shared" si="22"/>
      </c>
      <c r="M32" s="10">
        <f t="shared" si="23"/>
        <v>0</v>
      </c>
      <c r="N32" s="11" t="str">
        <f t="shared" si="24"/>
        <v>?</v>
      </c>
      <c r="O32" s="54">
        <f t="shared" si="25"/>
        <v>0</v>
      </c>
      <c r="P32" s="24">
        <f>IF($AD$35&lt;&gt;"Y",IF(SUM(((D28+D29+D30+D31+D32)*$U$7)-(F28+F29+F30+F31+F32))&gt;=0,SUM(((D28+D29+D30+D31+D32)*$U$7)-(F28+F29+F30+F31+F32)),0),IF(SUM(((D28+D29+D30+D31+D32)*$AD$32)-(F28+F29+F30+F31+F32))&gt;=0,SUM(((D28+D29+D30+D31+D32)*$AD$32)-(F28+F29+F30+F31+F32)),0))</f>
        <v>0</v>
      </c>
      <c r="Q32" s="2"/>
      <c r="R32" s="19">
        <v>0</v>
      </c>
      <c r="S32" s="25"/>
      <c r="T32" s="25"/>
      <c r="U32" s="26">
        <f>IF(R32&lt;&gt;0,IF(S32&lt;&gt;"",IF(AD35="Y",IF(S32&lt;&gt;"",SUM(R32*AD33)),IF(AD35&lt;&gt;"Y",IF(S32&lt;&gt;"",SUM(R32*$Z$4)))),IF(AD35="Y",IF(T32&lt;&gt;"",SUM(R32*AD34)),IF(AD35&lt;&gt;"Y",IF(T32&lt;&gt;"",SUM(R32*$Z$5))))),0)</f>
        <v>0</v>
      </c>
      <c r="V32" s="167">
        <f t="shared" si="26"/>
      </c>
      <c r="W32" s="168"/>
      <c r="X32" s="27">
        <f t="shared" si="27"/>
        <v>0</v>
      </c>
      <c r="Y32" s="28">
        <f t="shared" si="28"/>
        <v>0</v>
      </c>
      <c r="Z32" s="28">
        <f t="shared" si="29"/>
        <v>0</v>
      </c>
      <c r="AA32" s="26">
        <f t="shared" si="30"/>
        <v>0</v>
      </c>
      <c r="AB32" s="114"/>
      <c r="AC32" s="116" t="s">
        <v>11</v>
      </c>
      <c r="AD32" s="117">
        <v>14.25</v>
      </c>
      <c r="AE32" s="114"/>
    </row>
    <row r="33" spans="1:31" ht="12.75">
      <c r="A33" s="97">
        <v>20</v>
      </c>
      <c r="B33" s="84" t="str">
        <f t="shared" si="21"/>
        <v>MONDAY</v>
      </c>
      <c r="C33" s="111">
        <v>38425</v>
      </c>
      <c r="D33" s="19">
        <v>0</v>
      </c>
      <c r="E33" s="20">
        <v>0</v>
      </c>
      <c r="F33" s="21">
        <v>0</v>
      </c>
      <c r="G33" s="20">
        <v>0</v>
      </c>
      <c r="H33" s="20">
        <v>0</v>
      </c>
      <c r="I33" s="20">
        <v>0</v>
      </c>
      <c r="J33" s="20">
        <v>0</v>
      </c>
      <c r="K33" s="22">
        <v>0</v>
      </c>
      <c r="L33" s="10">
        <f t="shared" si="22"/>
      </c>
      <c r="M33" s="10">
        <f t="shared" si="23"/>
        <v>0</v>
      </c>
      <c r="N33" s="11" t="str">
        <f t="shared" si="24"/>
        <v>?</v>
      </c>
      <c r="O33" s="54">
        <f t="shared" si="25"/>
        <v>0</v>
      </c>
      <c r="P33" s="24">
        <f>IF($AD$35&lt;&gt;"Y",IF(SUM(((D28+D29+D30+D31+D32+D33)*$U$7)-(F28+F29+F30+F31+F32+F33))&gt;=0,SUM(((D28+D29+D30+D31+D32+D33)*$U$7)-(F28+F29+F30+F31+F32+F33)),0),IF(SUM(((D28+D29+D30+D31+D32+D33)*$AD$32)-(F28+F29+F30+F31+F32+F33))&gt;=0,SUM(((D28+D29+D30+D31+D32+D33)*$AD$32)-(F28+F29+F30+F31+F32+F33)),0))</f>
        <v>0</v>
      </c>
      <c r="Q33" s="2"/>
      <c r="R33" s="19">
        <v>0</v>
      </c>
      <c r="S33" s="25"/>
      <c r="T33" s="25"/>
      <c r="U33" s="26">
        <f>IF(R33&lt;&gt;0,IF(S33&lt;&gt;"",IF(AD35="Y",IF(S33&lt;&gt;"",SUM(R33*AD33)),IF(AD35&lt;&gt;"Y",IF(S33&lt;&gt;"",SUM(R33*$Z$4)))),IF(AD35="Y",IF(T33&lt;&gt;"",SUM(R33*AD34)),IF(AD35&lt;&gt;"Y",IF(T33&lt;&gt;"",SUM(R33*$Z$5))))),0)</f>
        <v>0</v>
      </c>
      <c r="V33" s="167">
        <f t="shared" si="26"/>
      </c>
      <c r="W33" s="168"/>
      <c r="X33" s="27">
        <f t="shared" si="27"/>
        <v>0</v>
      </c>
      <c r="Y33" s="28">
        <f t="shared" si="28"/>
        <v>0</v>
      </c>
      <c r="Z33" s="28">
        <f t="shared" si="29"/>
        <v>0</v>
      </c>
      <c r="AA33" s="26">
        <f t="shared" si="30"/>
        <v>0</v>
      </c>
      <c r="AB33" s="114"/>
      <c r="AC33" s="116" t="s">
        <v>25</v>
      </c>
      <c r="AD33" s="117">
        <v>20.31</v>
      </c>
      <c r="AE33" s="114"/>
    </row>
    <row r="34" spans="1:31" ht="13.5" thickBot="1">
      <c r="A34" s="98">
        <v>21</v>
      </c>
      <c r="B34" s="85" t="str">
        <f t="shared" si="21"/>
        <v>TUESDAY</v>
      </c>
      <c r="C34" s="113">
        <v>38426</v>
      </c>
      <c r="D34" s="29">
        <v>0</v>
      </c>
      <c r="E34" s="30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2">
        <v>0</v>
      </c>
      <c r="L34" s="10">
        <f t="shared" si="22"/>
      </c>
      <c r="M34" s="10">
        <f t="shared" si="23"/>
        <v>0</v>
      </c>
      <c r="N34" s="11" t="str">
        <f t="shared" si="24"/>
        <v>?</v>
      </c>
      <c r="O34" s="56">
        <f t="shared" si="25"/>
        <v>0</v>
      </c>
      <c r="P34" s="34">
        <f>IF($AD$35&lt;&gt;"Y",IF(SUM(((D28+D29+D30+D31+D32+D33+D34)*$U$7)-(F28+F29+F30+F31+F32+F33+F34))&gt;=0,SUM(((D28+D29+D30+D31+D32+D33+D34)*$U$7)-(F28+F29+F30+F31+F32+F33+F34)),0),IF(SUM(((D28+D29+D30+D31+D32+D33+D34)*$AD$32)-(F28+F29+F30+F31+F32+F33+F34))&gt;=0,SUM(((D28+D29+D30+D31+D32+D33+D34)*$AD$32)-(F28+F29+F30+F31+F32+F33+F34)),0))</f>
        <v>0</v>
      </c>
      <c r="Q34" s="2"/>
      <c r="R34" s="29">
        <v>0</v>
      </c>
      <c r="S34" s="35"/>
      <c r="T34" s="35"/>
      <c r="U34" s="26">
        <f>IF(R34&lt;&gt;0,IF(S34&lt;&gt;"",IF(AD35="Y",IF(S34&lt;&gt;"",SUM(R34*AD33)),IF(AD35&lt;&gt;"Y",IF(S34&lt;&gt;"",SUM(R34*$Z$4)))),IF(AD35="Y",IF(T34&lt;&gt;"",SUM(R34*AD34)),IF(AD35&lt;&gt;"Y",IF(T34&lt;&gt;"",SUM(R34*$Z$5))))),0)</f>
        <v>0</v>
      </c>
      <c r="V34" s="167">
        <f t="shared" si="26"/>
      </c>
      <c r="W34" s="168"/>
      <c r="X34" s="36">
        <f t="shared" si="27"/>
        <v>0</v>
      </c>
      <c r="Y34" s="37">
        <f t="shared" si="28"/>
        <v>0</v>
      </c>
      <c r="Z34" s="37">
        <f t="shared" si="29"/>
        <v>0</v>
      </c>
      <c r="AA34" s="38">
        <f t="shared" si="30"/>
        <v>0</v>
      </c>
      <c r="AB34" s="114"/>
      <c r="AC34" s="116" t="s">
        <v>26</v>
      </c>
      <c r="AD34" s="117">
        <v>14.25</v>
      </c>
      <c r="AE34" s="114"/>
    </row>
    <row r="35" spans="1:31" ht="13.5" thickBot="1">
      <c r="A35" s="99" t="s">
        <v>54</v>
      </c>
      <c r="B35" s="100"/>
      <c r="C35" s="101"/>
      <c r="D35" s="39">
        <f aca="true" t="shared" si="31" ref="D35:K35">SUM(D28:D34)</f>
        <v>0</v>
      </c>
      <c r="E35" s="40">
        <f t="shared" si="31"/>
        <v>0</v>
      </c>
      <c r="F35" s="41">
        <f t="shared" si="31"/>
        <v>0</v>
      </c>
      <c r="G35" s="40">
        <f t="shared" si="31"/>
        <v>0</v>
      </c>
      <c r="H35" s="40">
        <f t="shared" si="31"/>
        <v>0</v>
      </c>
      <c r="I35" s="40">
        <f t="shared" si="31"/>
        <v>0</v>
      </c>
      <c r="J35" s="40">
        <f t="shared" si="31"/>
        <v>0</v>
      </c>
      <c r="K35" s="42">
        <f t="shared" si="31"/>
        <v>0</v>
      </c>
      <c r="L35" s="10">
        <f>IF(SUM(L28:L34)=0,"",SUM(L28:L34))</f>
      </c>
      <c r="M35" s="43">
        <f>SUM(M28:M34)</f>
        <v>0</v>
      </c>
      <c r="N35" s="11" t="str">
        <f t="shared" si="24"/>
        <v>?</v>
      </c>
      <c r="O35" s="44">
        <f t="shared" si="25"/>
        <v>0</v>
      </c>
      <c r="P35" s="45">
        <f>IF($AD$35&lt;&gt;"Y",IF(SUM(((D28+D29+D30+D31+D32+D33+D34)*$U$7)-(F28+F29+F30+F31+F32+F33+F34))&gt;=0,SUM(((D28+D29+D30+D31+D32+D33+D34)*$U$7)-(F28+F29+F30+F31+F32+F33+F34)),0),IF(SUM(((D28+D29+D30+D31+D32+D33+D34)*$AD$32)-(F28+F29+F30+F31+F32+F33+F34))&gt;=0,SUM(((D28+D29+D30+D31+D32+D33+D34)*$AD$32)-(F28+F29+F30+F31+F32+F33+F34)),0))</f>
        <v>0</v>
      </c>
      <c r="Q35" s="2"/>
      <c r="R35" s="46">
        <f>SUM(R28:R34)</f>
        <v>0</v>
      </c>
      <c r="S35" s="2"/>
      <c r="T35" s="2"/>
      <c r="U35" s="47">
        <f>SUM(U28:U34)</f>
        <v>0</v>
      </c>
      <c r="V35" s="2"/>
      <c r="W35" s="2"/>
      <c r="X35" s="48">
        <f t="shared" si="27"/>
        <v>0</v>
      </c>
      <c r="Y35" s="41">
        <f t="shared" si="28"/>
        <v>0</v>
      </c>
      <c r="Z35" s="49">
        <f t="shared" si="29"/>
        <v>0</v>
      </c>
      <c r="AA35" s="50">
        <f t="shared" si="30"/>
        <v>0</v>
      </c>
      <c r="AB35" s="114"/>
      <c r="AC35" s="118" t="s">
        <v>32</v>
      </c>
      <c r="AD35" s="119" t="s">
        <v>33</v>
      </c>
      <c r="AE35" s="114"/>
    </row>
    <row r="36" spans="1:31" ht="13.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14"/>
      <c r="AC36" s="114"/>
      <c r="AD36" s="114"/>
      <c r="AE36" s="114"/>
    </row>
    <row r="37" spans="1:31" ht="12.75">
      <c r="A37" s="96">
        <v>22</v>
      </c>
      <c r="B37" s="86" t="str">
        <f aca="true" t="shared" si="32" ref="B37:B43">B28</f>
        <v>WEDNESDAY</v>
      </c>
      <c r="C37" s="109">
        <v>38427</v>
      </c>
      <c r="D37" s="6">
        <v>0</v>
      </c>
      <c r="E37" s="7">
        <v>0</v>
      </c>
      <c r="F37" s="8">
        <v>0</v>
      </c>
      <c r="G37" s="7">
        <v>0</v>
      </c>
      <c r="H37" s="7">
        <v>0</v>
      </c>
      <c r="I37" s="7">
        <v>0</v>
      </c>
      <c r="J37" s="7">
        <v>0</v>
      </c>
      <c r="K37" s="9">
        <v>0</v>
      </c>
      <c r="L37" s="10">
        <f aca="true" t="shared" si="33" ref="L37:L43">IF(E37&lt;&gt;SUM(G37:J37),SUM(E37-(G37+H37+I37+J37)),"")</f>
      </c>
      <c r="M37" s="10">
        <f aca="true" t="shared" si="34" ref="M37:M43">IF($AD$44&lt;&gt;"Y",IF(F37&lt;&gt;SUM((G37*$U$4)+(H37*$U$5)+(I37*$U$6)+K37),SUM(F37-((G37*$U$4)+(H37*$U$5)+(I37*$U$6)+K37)),0),SUM((F37-((G37*$AD$38)+(H37*$AD$39)+(I37*$AD$40)+K37))))</f>
        <v>0</v>
      </c>
      <c r="N37" s="11" t="str">
        <f aca="true" t="shared" si="35" ref="N37:N44">IF(SUM(O37&lt;$D$5),"?","")</f>
        <v>?</v>
      </c>
      <c r="O37" s="52">
        <f aca="true" t="shared" si="36" ref="O37:O44">IF(E37&lt;&gt;0,IF(D37=0,"ERROR",SUM(E37/D37)),0)</f>
        <v>0</v>
      </c>
      <c r="P37" s="13">
        <f>IF($AD$44&lt;&gt;"Y",IF(SUM((D37*$U$7)-F37)&gt;=0,SUM((D37*$U$7)-F37),0),IF(SUM((D37*$AD$41)-F37)&gt;=0,SUM((D37*$AD$41)-F37),0))</f>
        <v>0</v>
      </c>
      <c r="Q37" s="2"/>
      <c r="R37" s="6">
        <v>0</v>
      </c>
      <c r="S37" s="14"/>
      <c r="T37" s="14"/>
      <c r="U37" s="15">
        <f>IF(R37&lt;&gt;0,IF(S37&lt;&gt;"",IF(AD44="Y",IF(S37&lt;&gt;"",SUM(R37*AD42)),IF(AD44&lt;&gt;"Y",IF(S37&lt;&gt;"",SUM(R37*$Z$4)))),IF(AD44="Y",IF(T37&lt;&gt;"",SUM(R37*AD43)),IF(AD44&lt;&gt;"Y",IF(T37&lt;&gt;"",SUM(R37*$Z$5))))),0)</f>
        <v>0</v>
      </c>
      <c r="V37" s="167">
        <f aca="true" t="shared" si="37" ref="V37:V43">IF(R37&gt;0,IF(S37&lt;&gt;"",IF(T37&lt;&gt;"","ERROR",""),IF(T37&lt;&gt;"","","PAY TYPE")),"")</f>
      </c>
      <c r="W37" s="168"/>
      <c r="X37" s="16">
        <f aca="true" t="shared" si="38" ref="X37:X44">SUM(F37)</f>
        <v>0</v>
      </c>
      <c r="Y37" s="17">
        <f aca="true" t="shared" si="39" ref="Y37:Y44">SUM(P37)</f>
        <v>0</v>
      </c>
      <c r="Z37" s="17">
        <f aca="true" t="shared" si="40" ref="Z37:Z44">SUM(U37)</f>
        <v>0</v>
      </c>
      <c r="AA37" s="18">
        <f aca="true" t="shared" si="41" ref="AA37:AA44">SUM(X37:Z37)</f>
        <v>0</v>
      </c>
      <c r="AB37" s="114"/>
      <c r="AC37" s="115" t="s">
        <v>31</v>
      </c>
      <c r="AD37" s="114"/>
      <c r="AE37" s="114"/>
    </row>
    <row r="38" spans="1:31" ht="12.75">
      <c r="A38" s="97">
        <v>23</v>
      </c>
      <c r="B38" s="87" t="str">
        <f t="shared" si="32"/>
        <v>THURSDAY</v>
      </c>
      <c r="C38" s="111">
        <v>38428</v>
      </c>
      <c r="D38" s="19">
        <v>0</v>
      </c>
      <c r="E38" s="20">
        <v>0</v>
      </c>
      <c r="F38" s="21">
        <v>0</v>
      </c>
      <c r="G38" s="20">
        <v>0</v>
      </c>
      <c r="H38" s="20">
        <v>0</v>
      </c>
      <c r="I38" s="20">
        <v>0</v>
      </c>
      <c r="J38" s="20">
        <v>0</v>
      </c>
      <c r="K38" s="22">
        <v>0</v>
      </c>
      <c r="L38" s="10">
        <f t="shared" si="33"/>
      </c>
      <c r="M38" s="10">
        <f t="shared" si="34"/>
        <v>0</v>
      </c>
      <c r="N38" s="11" t="str">
        <f t="shared" si="35"/>
        <v>?</v>
      </c>
      <c r="O38" s="54">
        <f t="shared" si="36"/>
        <v>0</v>
      </c>
      <c r="P38" s="24">
        <f>IF($AD$44&lt;&gt;"Y",IF(SUM(((D37+D38)*$U$7)-(F37+F38))&gt;=0,SUM(((D37+D38)*$U$7)-(F37+F38)),0),IF(SUM(((D37+D38)*$AD$41)-(F37+F38))&gt;=0,SUM(((D37+D38)*$AD$41)-(F37+F38)),0))</f>
        <v>0</v>
      </c>
      <c r="Q38" s="2"/>
      <c r="R38" s="19">
        <v>0</v>
      </c>
      <c r="S38" s="25"/>
      <c r="T38" s="25"/>
      <c r="U38" s="26">
        <f>IF(R38&lt;&gt;0,IF(S38&lt;&gt;"",IF(AD44="Y",IF(S38&lt;&gt;"",SUM(R38*AD42)),IF(AD44&lt;&gt;"Y",IF(S38&lt;&gt;"",SUM(R38*$Z$4)))),IF(AD44="Y",IF(T38&lt;&gt;"",SUM(R38*AD43)),IF(AD44&lt;&gt;"Y",IF(T38&lt;&gt;"",SUM(R38*$Z$5))))),0)</f>
        <v>0</v>
      </c>
      <c r="V38" s="167">
        <f t="shared" si="37"/>
      </c>
      <c r="W38" s="168"/>
      <c r="X38" s="27">
        <f t="shared" si="38"/>
        <v>0</v>
      </c>
      <c r="Y38" s="28">
        <f t="shared" si="39"/>
        <v>0</v>
      </c>
      <c r="Z38" s="28">
        <f t="shared" si="40"/>
        <v>0</v>
      </c>
      <c r="AA38" s="26">
        <f t="shared" si="41"/>
        <v>0</v>
      </c>
      <c r="AB38" s="114"/>
      <c r="AC38" s="116" t="s">
        <v>4</v>
      </c>
      <c r="AD38" s="117">
        <v>16.6</v>
      </c>
      <c r="AE38" s="114"/>
    </row>
    <row r="39" spans="1:31" ht="12.75">
      <c r="A39" s="97">
        <v>24</v>
      </c>
      <c r="B39" s="87" t="str">
        <f t="shared" si="32"/>
        <v>FRIDAY</v>
      </c>
      <c r="C39" s="111">
        <v>38429</v>
      </c>
      <c r="D39" s="19">
        <v>0</v>
      </c>
      <c r="E39" s="20">
        <v>0</v>
      </c>
      <c r="F39" s="21">
        <v>0</v>
      </c>
      <c r="G39" s="20">
        <v>0</v>
      </c>
      <c r="H39" s="20">
        <v>0</v>
      </c>
      <c r="I39" s="20">
        <v>0</v>
      </c>
      <c r="J39" s="20">
        <v>0</v>
      </c>
      <c r="K39" s="22">
        <v>0</v>
      </c>
      <c r="L39" s="10">
        <f t="shared" si="33"/>
      </c>
      <c r="M39" s="10">
        <f t="shared" si="34"/>
        <v>0</v>
      </c>
      <c r="N39" s="11" t="str">
        <f t="shared" si="35"/>
        <v>?</v>
      </c>
      <c r="O39" s="54">
        <f t="shared" si="36"/>
        <v>0</v>
      </c>
      <c r="P39" s="24">
        <f>IF($AD$44&lt;&gt;"Y",IF(SUM(((D37+D38+D39)*$U$7)-(F37+F38+F39))&gt;=0,SUM(((D37+D38+D39)*$U$7)-(F37+F38+F39)),0),IF(SUM(((D37+D38+D39)*$AD$41)-(F37+F38+F39))&gt;=0,SUM(((D37+D38+D39)*$AD$41)-(F37+F38+F39)),0))</f>
        <v>0</v>
      </c>
      <c r="Q39" s="2"/>
      <c r="R39" s="19">
        <v>0</v>
      </c>
      <c r="S39" s="25"/>
      <c r="T39" s="25"/>
      <c r="U39" s="26">
        <f>IF(R39&lt;&gt;0,IF(S39&lt;&gt;"",IF(AD44="Y",IF(S39&lt;&gt;"",SUM(R39*AD42)),IF(AD44&lt;&gt;"Y",IF(S39&lt;&gt;"",SUM(R39*$Z$4)))),IF(AD44="Y",IF(T39&lt;&gt;"",SUM(R39*AD43)),IF(AD44&lt;&gt;"Y",IF(T39&lt;&gt;"",SUM(R39*$Z$5))))),0)</f>
        <v>0</v>
      </c>
      <c r="V39" s="167">
        <f t="shared" si="37"/>
      </c>
      <c r="W39" s="168"/>
      <c r="X39" s="27">
        <f t="shared" si="38"/>
        <v>0</v>
      </c>
      <c r="Y39" s="28">
        <f t="shared" si="39"/>
        <v>0</v>
      </c>
      <c r="Z39" s="28">
        <f t="shared" si="40"/>
        <v>0</v>
      </c>
      <c r="AA39" s="26">
        <f t="shared" si="41"/>
        <v>0</v>
      </c>
      <c r="AB39" s="114"/>
      <c r="AC39" s="116" t="s">
        <v>7</v>
      </c>
      <c r="AD39" s="117">
        <v>19.7</v>
      </c>
      <c r="AE39" s="114"/>
    </row>
    <row r="40" spans="1:31" ht="12.75">
      <c r="A40" s="97">
        <v>25</v>
      </c>
      <c r="B40" s="87" t="str">
        <f t="shared" si="32"/>
        <v>SATURDAY</v>
      </c>
      <c r="C40" s="111">
        <v>38430</v>
      </c>
      <c r="D40" s="19">
        <v>0</v>
      </c>
      <c r="E40" s="20">
        <v>0</v>
      </c>
      <c r="F40" s="21">
        <v>0</v>
      </c>
      <c r="G40" s="20">
        <v>0</v>
      </c>
      <c r="H40" s="20">
        <v>0</v>
      </c>
      <c r="I40" s="20">
        <v>0</v>
      </c>
      <c r="J40" s="20">
        <v>0</v>
      </c>
      <c r="K40" s="22">
        <v>0</v>
      </c>
      <c r="L40" s="10">
        <f t="shared" si="33"/>
      </c>
      <c r="M40" s="10">
        <f t="shared" si="34"/>
        <v>0</v>
      </c>
      <c r="N40" s="11" t="str">
        <f t="shared" si="35"/>
        <v>?</v>
      </c>
      <c r="O40" s="54">
        <f t="shared" si="36"/>
        <v>0</v>
      </c>
      <c r="P40" s="24">
        <f>IF($AD$44&lt;&gt;"Y",IF(SUM(((D37+D38+D39+D40)*$U$7)-(F37+F38+F39+F40))&gt;=0,SUM(((D37+D38+D39+D40)*$U$7)-(F37+F38+F39+F40)),0),IF(SUM(((D37+D38+D39+D40)*$AD$41)-(F37+F38+F39+F40))&gt;=0,SUM(((D37+D38+D39+D40)*$AD$41)-(F37+F38+F39+F40)),0))</f>
        <v>0</v>
      </c>
      <c r="Q40" s="2"/>
      <c r="R40" s="19">
        <v>0</v>
      </c>
      <c r="S40" s="25"/>
      <c r="T40" s="25"/>
      <c r="U40" s="26">
        <f>IF(R40&lt;&gt;0,IF(S40&lt;&gt;"",IF(AD44="Y",IF(S40&lt;&gt;"",SUM(R40*AD42)),IF(AD44&lt;&gt;"Y",IF(S40&lt;&gt;"",SUM(R40*$Z$4)))),IF(AD44="Y",IF(T40&lt;&gt;"",SUM(R40*AD43)),IF(AD44&lt;&gt;"Y",IF(T40&lt;&gt;"",SUM(R40*$Z$5))))),0)</f>
        <v>0</v>
      </c>
      <c r="V40" s="167">
        <f t="shared" si="37"/>
      </c>
      <c r="W40" s="168"/>
      <c r="X40" s="27">
        <f t="shared" si="38"/>
        <v>0</v>
      </c>
      <c r="Y40" s="28">
        <f t="shared" si="39"/>
        <v>0</v>
      </c>
      <c r="Z40" s="28">
        <f t="shared" si="40"/>
        <v>0</v>
      </c>
      <c r="AA40" s="26">
        <f t="shared" si="41"/>
        <v>0</v>
      </c>
      <c r="AB40" s="114"/>
      <c r="AC40" s="116" t="s">
        <v>9</v>
      </c>
      <c r="AD40" s="117">
        <v>16.6</v>
      </c>
      <c r="AE40" s="114"/>
    </row>
    <row r="41" spans="1:31" ht="12.75">
      <c r="A41" s="97">
        <v>26</v>
      </c>
      <c r="B41" s="87" t="str">
        <f t="shared" si="32"/>
        <v>SUNDAY</v>
      </c>
      <c r="C41" s="111">
        <v>38431</v>
      </c>
      <c r="D41" s="19">
        <v>0</v>
      </c>
      <c r="E41" s="20">
        <v>0</v>
      </c>
      <c r="F41" s="21">
        <v>0</v>
      </c>
      <c r="G41" s="20">
        <v>0</v>
      </c>
      <c r="H41" s="20">
        <v>0</v>
      </c>
      <c r="I41" s="20">
        <v>0</v>
      </c>
      <c r="J41" s="20">
        <v>0</v>
      </c>
      <c r="K41" s="22">
        <v>0</v>
      </c>
      <c r="L41" s="10">
        <f t="shared" si="33"/>
      </c>
      <c r="M41" s="10">
        <f t="shared" si="34"/>
        <v>0</v>
      </c>
      <c r="N41" s="11" t="str">
        <f t="shared" si="35"/>
        <v>?</v>
      </c>
      <c r="O41" s="54">
        <f t="shared" si="36"/>
        <v>0</v>
      </c>
      <c r="P41" s="24">
        <f>IF($AD$44&lt;&gt;"Y",IF(SUM(((D37+D38+D39+D40+D41)*$U$7)-(F37+F38+F39+F40+F41))&gt;=0,SUM(((D37+D38+D39+D40+D41)*$U$7)-(F37+F38+F39+F40+F41)),0),IF(SUM(((D37+D38+D39+D40+D41)*$AD$41)-(F37+F38+F39+F40+F41))&gt;=0,SUM(((D37+D38+D39+D40+D41)*$AD$41)-(F37+F38+F39+F40+F41)),0))</f>
        <v>0</v>
      </c>
      <c r="Q41" s="2"/>
      <c r="R41" s="19">
        <v>0</v>
      </c>
      <c r="S41" s="25"/>
      <c r="T41" s="25"/>
      <c r="U41" s="26">
        <f>IF(R41&lt;&gt;0,IF(S41&lt;&gt;"",IF(AD44="Y",IF(S41&lt;&gt;"",SUM(R41*AD42)),IF(AD44&lt;&gt;"Y",IF(S41&lt;&gt;"",SUM(R41*$Z$4)))),IF(AD44="Y",IF(T41&lt;&gt;"",SUM(R41*AD43)),IF(AD44&lt;&gt;"Y",IF(T41&lt;&gt;"",SUM(R41*$Z$5))))),0)</f>
        <v>0</v>
      </c>
      <c r="V41" s="167">
        <f t="shared" si="37"/>
      </c>
      <c r="W41" s="168"/>
      <c r="X41" s="27">
        <f t="shared" si="38"/>
        <v>0</v>
      </c>
      <c r="Y41" s="28">
        <f t="shared" si="39"/>
        <v>0</v>
      </c>
      <c r="Z41" s="28">
        <f t="shared" si="40"/>
        <v>0</v>
      </c>
      <c r="AA41" s="26">
        <f t="shared" si="41"/>
        <v>0</v>
      </c>
      <c r="AB41" s="114"/>
      <c r="AC41" s="116" t="s">
        <v>11</v>
      </c>
      <c r="AD41" s="117">
        <v>14.25</v>
      </c>
      <c r="AE41" s="114"/>
    </row>
    <row r="42" spans="1:31" ht="12.75">
      <c r="A42" s="97">
        <v>27</v>
      </c>
      <c r="B42" s="87" t="str">
        <f t="shared" si="32"/>
        <v>MONDAY</v>
      </c>
      <c r="C42" s="111">
        <v>38432</v>
      </c>
      <c r="D42" s="19">
        <v>0</v>
      </c>
      <c r="E42" s="20">
        <v>0</v>
      </c>
      <c r="F42" s="21">
        <v>0</v>
      </c>
      <c r="G42" s="20">
        <v>0</v>
      </c>
      <c r="H42" s="20">
        <v>0</v>
      </c>
      <c r="I42" s="20">
        <v>0</v>
      </c>
      <c r="J42" s="20">
        <v>0</v>
      </c>
      <c r="K42" s="22">
        <v>0</v>
      </c>
      <c r="L42" s="10">
        <f t="shared" si="33"/>
      </c>
      <c r="M42" s="10">
        <f t="shared" si="34"/>
        <v>0</v>
      </c>
      <c r="N42" s="11" t="str">
        <f t="shared" si="35"/>
        <v>?</v>
      </c>
      <c r="O42" s="54">
        <f t="shared" si="36"/>
        <v>0</v>
      </c>
      <c r="P42" s="24">
        <f>IF($AD$44&lt;&gt;"Y",IF(SUM(((D37+D38+D39+D40+D41+D42)*$U$7)-(F37+F38+F39+F40+F41+F42))&gt;=0,SUM(((D37+D38+D39+D40+D41+D42)*$U$7)-(F37+F38+F39+F40+F41+F42)),0),IF(SUM(((D37+D38+D39+D40+D41+D42)*$AD$41)-(F37+F38+F39+F40+F41+F42))&gt;=0,SUM(((D37+D38+D39+D40+D41+D42)*$AD$41)-(F37+F38+F39+F40+F41+F42)),0))</f>
        <v>0</v>
      </c>
      <c r="Q42" s="2"/>
      <c r="R42" s="19">
        <v>0</v>
      </c>
      <c r="S42" s="25"/>
      <c r="T42" s="25"/>
      <c r="U42" s="26">
        <f>IF(R42&lt;&gt;0,IF(S42&lt;&gt;"",IF(AD44="Y",IF(S42&lt;&gt;"",SUM(R42*AD42)),IF(AD44&lt;&gt;"Y",IF(S42&lt;&gt;"",SUM(R42*$Z$4)))),IF(AD44="Y",IF(T42&lt;&gt;"",SUM(R42*AD43)),IF(AD44&lt;&gt;"Y",IF(T42&lt;&gt;"",SUM(R42*$Z$5))))),0)</f>
        <v>0</v>
      </c>
      <c r="V42" s="167">
        <f t="shared" si="37"/>
      </c>
      <c r="W42" s="168"/>
      <c r="X42" s="27">
        <f t="shared" si="38"/>
        <v>0</v>
      </c>
      <c r="Y42" s="28">
        <f t="shared" si="39"/>
        <v>0</v>
      </c>
      <c r="Z42" s="28">
        <f t="shared" si="40"/>
        <v>0</v>
      </c>
      <c r="AA42" s="26">
        <f t="shared" si="41"/>
        <v>0</v>
      </c>
      <c r="AB42" s="114"/>
      <c r="AC42" s="116" t="s">
        <v>25</v>
      </c>
      <c r="AD42" s="117">
        <v>20.31</v>
      </c>
      <c r="AE42" s="114"/>
    </row>
    <row r="43" spans="1:31" ht="13.5" thickBot="1">
      <c r="A43" s="98">
        <v>28</v>
      </c>
      <c r="B43" s="88" t="str">
        <f t="shared" si="32"/>
        <v>TUESDAY</v>
      </c>
      <c r="C43" s="113">
        <v>38433</v>
      </c>
      <c r="D43" s="29">
        <v>0</v>
      </c>
      <c r="E43" s="30">
        <v>0</v>
      </c>
      <c r="F43" s="31">
        <v>0</v>
      </c>
      <c r="G43" s="30">
        <v>0</v>
      </c>
      <c r="H43" s="30">
        <v>0</v>
      </c>
      <c r="I43" s="30">
        <v>0</v>
      </c>
      <c r="J43" s="30">
        <v>0</v>
      </c>
      <c r="K43" s="32">
        <v>0</v>
      </c>
      <c r="L43" s="10">
        <f t="shared" si="33"/>
      </c>
      <c r="M43" s="10">
        <f t="shared" si="34"/>
        <v>0</v>
      </c>
      <c r="N43" s="11" t="str">
        <f t="shared" si="35"/>
        <v>?</v>
      </c>
      <c r="O43" s="56">
        <f t="shared" si="36"/>
        <v>0</v>
      </c>
      <c r="P43" s="34">
        <f>IF($AD$44&lt;&gt;"Y",IF(SUM(((D37+D38+D39+D40+D41+D42+D43)*$U$7)-(F37+F38+F39+F40+F41+F42+F43))&gt;=0,SUM(((D37+D38+D39+D40+D41+D42+D43)*$U$7)-(F37+F38+F39+F40+F41+F42+F43)),0),IF(SUM(((D37+D38+D39+D40+D41+D42+D43)*$AD$41)-(F37+F38+F39+F40+F41+F42+F43))&gt;=0,SUM(((D37+D38+D39+D40+D41+D42+D43)*$AD$41)-(F37+F38+F39+F40+F41+F42+F43)),0))</f>
        <v>0</v>
      </c>
      <c r="Q43" s="2"/>
      <c r="R43" s="29">
        <v>0</v>
      </c>
      <c r="S43" s="35"/>
      <c r="T43" s="35"/>
      <c r="U43" s="26">
        <f>IF(R43&lt;&gt;0,IF(S43&lt;&gt;"",IF(AD44="Y",IF(S43&lt;&gt;"",SUM(R43*AD42)),IF(AD44&lt;&gt;"Y",IF(S43&lt;&gt;"",SUM(R43*$Z$4)))),IF(AD44="Y",IF(T43&lt;&gt;"",SUM(R43*AD43)),IF(AD44&lt;&gt;"Y",IF(T43&lt;&gt;"",SUM(R43*$Z$5))))),0)</f>
        <v>0</v>
      </c>
      <c r="V43" s="167">
        <f t="shared" si="37"/>
      </c>
      <c r="W43" s="168"/>
      <c r="X43" s="36">
        <f t="shared" si="38"/>
        <v>0</v>
      </c>
      <c r="Y43" s="37">
        <f t="shared" si="39"/>
        <v>0</v>
      </c>
      <c r="Z43" s="37">
        <f t="shared" si="40"/>
        <v>0</v>
      </c>
      <c r="AA43" s="38">
        <f t="shared" si="41"/>
        <v>0</v>
      </c>
      <c r="AB43" s="114"/>
      <c r="AC43" s="116" t="s">
        <v>26</v>
      </c>
      <c r="AD43" s="117">
        <v>14.25</v>
      </c>
      <c r="AE43" s="114"/>
    </row>
    <row r="44" spans="1:31" ht="13.5" thickBot="1">
      <c r="A44" s="99" t="s">
        <v>55</v>
      </c>
      <c r="B44" s="100"/>
      <c r="C44" s="101"/>
      <c r="D44" s="39">
        <f aca="true" t="shared" si="42" ref="D44:K44">SUM(D37:D43)</f>
        <v>0</v>
      </c>
      <c r="E44" s="40">
        <f t="shared" si="42"/>
        <v>0</v>
      </c>
      <c r="F44" s="41">
        <f t="shared" si="42"/>
        <v>0</v>
      </c>
      <c r="G44" s="40">
        <f t="shared" si="42"/>
        <v>0</v>
      </c>
      <c r="H44" s="40">
        <f t="shared" si="42"/>
        <v>0</v>
      </c>
      <c r="I44" s="40">
        <f t="shared" si="42"/>
        <v>0</v>
      </c>
      <c r="J44" s="40">
        <f t="shared" si="42"/>
        <v>0</v>
      </c>
      <c r="K44" s="42">
        <f t="shared" si="42"/>
        <v>0</v>
      </c>
      <c r="L44" s="10">
        <f>IF(SUM(L37:L43)=0,"",SUM(L37:L43))</f>
      </c>
      <c r="M44" s="43">
        <f>SUM(M37:M43)</f>
        <v>0</v>
      </c>
      <c r="N44" s="11" t="str">
        <f t="shared" si="35"/>
        <v>?</v>
      </c>
      <c r="O44" s="44">
        <f t="shared" si="36"/>
        <v>0</v>
      </c>
      <c r="P44" s="45">
        <f>IF($AD$44&lt;&gt;"Y",IF(SUM(((D37+D38+D39+D40+D41+D42+D43)*$U$7)-(F37+F38+F39+F40+F41+F42+F43))&gt;=0,SUM(((D37+D38+D39+D40+D41+D42+D43)*$U$7)-(F37+F38+F39+F40+F41+F42+F43)),0),IF(SUM(((D37+D38+D39+D40+D41+D42+D43)*$AD$41)-(F37+F38+F39+F40+F41+F42+F43))&gt;=0,SUM(((D37+D38+D39+D40+D41+D42+D43)*$AD$41)-(F37+F38+F39+F40+F41+F42+F43)),0))</f>
        <v>0</v>
      </c>
      <c r="Q44" s="2"/>
      <c r="R44" s="46">
        <f>SUM(R37:R43)</f>
        <v>0</v>
      </c>
      <c r="S44" s="2"/>
      <c r="T44" s="2"/>
      <c r="U44" s="47">
        <f>SUM(U37:U43)</f>
        <v>0</v>
      </c>
      <c r="V44" s="2"/>
      <c r="W44" s="2"/>
      <c r="X44" s="48">
        <f t="shared" si="38"/>
        <v>0</v>
      </c>
      <c r="Y44" s="41">
        <f t="shared" si="39"/>
        <v>0</v>
      </c>
      <c r="Z44" s="49">
        <f t="shared" si="40"/>
        <v>0</v>
      </c>
      <c r="AA44" s="50">
        <f t="shared" si="41"/>
        <v>0</v>
      </c>
      <c r="AB44" s="114"/>
      <c r="AC44" s="118" t="s">
        <v>32</v>
      </c>
      <c r="AD44" s="119" t="s">
        <v>33</v>
      </c>
      <c r="AE44" s="114"/>
    </row>
    <row r="45" spans="1:31" ht="13.5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14"/>
      <c r="AC45" s="114"/>
      <c r="AD45" s="114"/>
      <c r="AE45" s="114"/>
    </row>
    <row r="46" spans="1:31" ht="12.75">
      <c r="A46" s="96">
        <v>29</v>
      </c>
      <c r="B46" s="57" t="str">
        <f aca="true" t="shared" si="43" ref="B46:B52">B37</f>
        <v>WEDNESDAY</v>
      </c>
      <c r="C46" s="109">
        <v>38434</v>
      </c>
      <c r="D46" s="6">
        <v>0</v>
      </c>
      <c r="E46" s="7">
        <v>0</v>
      </c>
      <c r="F46" s="8">
        <v>0</v>
      </c>
      <c r="G46" s="7">
        <v>0</v>
      </c>
      <c r="H46" s="7">
        <v>0</v>
      </c>
      <c r="I46" s="7">
        <v>0</v>
      </c>
      <c r="J46" s="7">
        <v>0</v>
      </c>
      <c r="K46" s="9">
        <v>0</v>
      </c>
      <c r="L46" s="10">
        <f aca="true" t="shared" si="44" ref="L46:L52">IF(E46&lt;&gt;SUM(G46:J46),SUM(E46-(G46+H46+I46+J46)),"")</f>
      </c>
      <c r="M46" s="10">
        <f aca="true" t="shared" si="45" ref="M46:M52">IF($AD$53&lt;&gt;"Y",IF(F46&lt;&gt;SUM((G46*$U$4)+(H46*$U$5)+(I46*$U$6)+K46),SUM(F46-((G46*$U$4)+(H46*$U$5)+(I46*$U$6)+K46)),0),SUM((F46-((G46*$AD$47)+(H46*$AD$48)+(I46*$AD$49)+K46))))</f>
        <v>0</v>
      </c>
      <c r="N46" s="11" t="str">
        <f aca="true" t="shared" si="46" ref="N46:N53">IF(SUM(O46&lt;$D$5),"?","")</f>
        <v>?</v>
      </c>
      <c r="O46" s="52">
        <f aca="true" t="shared" si="47" ref="O46:O53">IF(E46&lt;&gt;0,IF(D46=0,"ERROR",SUM(E46/D46)),0)</f>
        <v>0</v>
      </c>
      <c r="P46" s="13">
        <f>IF($AD$53&lt;&gt;"Y",IF(SUM((D46*$U$7)-F46)&gt;=0,SUM((D46*$U$7)-F46),0),IF(SUM((D46*$AD$50)-F46)&gt;=0,SUM((D46*$AD$50)-F46),0))</f>
        <v>0</v>
      </c>
      <c r="Q46" s="2"/>
      <c r="R46" s="6">
        <v>0</v>
      </c>
      <c r="S46" s="14"/>
      <c r="T46" s="14"/>
      <c r="U46" s="15">
        <f>IF(R46&lt;&gt;0,IF(S46&lt;&gt;"",IF(AD53="Y",IF(S46&lt;&gt;"",SUM(R46*AD51)),IF(AD53&lt;&gt;"Y",IF(S46&lt;&gt;"",SUM(R46*$Z$4)))),IF(AD53="Y",IF(T46&lt;&gt;"",SUM(R46*AD52)),IF(AD53&lt;&gt;"Y",IF(T46&lt;&gt;"",SUM(R46*$Z$5))))),0)</f>
        <v>0</v>
      </c>
      <c r="V46" s="167">
        <f aca="true" t="shared" si="48" ref="V46:V52">IF(R46&gt;0,IF(S46&lt;&gt;"",IF(T46&lt;&gt;"","ERROR",""),IF(T46&lt;&gt;"","","PAY TYPE")),"")</f>
      </c>
      <c r="W46" s="168"/>
      <c r="X46" s="16">
        <f aca="true" t="shared" si="49" ref="X46:X53">SUM(F46)</f>
        <v>0</v>
      </c>
      <c r="Y46" s="17">
        <f aca="true" t="shared" si="50" ref="Y46:Y53">SUM(P46)</f>
        <v>0</v>
      </c>
      <c r="Z46" s="17">
        <f aca="true" t="shared" si="51" ref="Z46:Z53">SUM(U46)</f>
        <v>0</v>
      </c>
      <c r="AA46" s="18">
        <f aca="true" t="shared" si="52" ref="AA46:AA53">SUM(X46:Z46)</f>
        <v>0</v>
      </c>
      <c r="AB46" s="114"/>
      <c r="AC46" s="115" t="s">
        <v>31</v>
      </c>
      <c r="AD46" s="114"/>
      <c r="AE46" s="114"/>
    </row>
    <row r="47" spans="1:31" ht="12.75">
      <c r="A47" s="97">
        <v>30</v>
      </c>
      <c r="B47" s="58" t="str">
        <f t="shared" si="43"/>
        <v>THURSDAY</v>
      </c>
      <c r="C47" s="111">
        <v>38435</v>
      </c>
      <c r="D47" s="19">
        <v>0</v>
      </c>
      <c r="E47" s="20">
        <v>0</v>
      </c>
      <c r="F47" s="21">
        <v>0</v>
      </c>
      <c r="G47" s="20">
        <v>0</v>
      </c>
      <c r="H47" s="20">
        <v>0</v>
      </c>
      <c r="I47" s="20">
        <v>0</v>
      </c>
      <c r="J47" s="20">
        <v>0</v>
      </c>
      <c r="K47" s="22">
        <v>0</v>
      </c>
      <c r="L47" s="10">
        <f t="shared" si="44"/>
      </c>
      <c r="M47" s="10">
        <f t="shared" si="45"/>
        <v>0</v>
      </c>
      <c r="N47" s="11" t="str">
        <f t="shared" si="46"/>
        <v>?</v>
      </c>
      <c r="O47" s="54">
        <f t="shared" si="47"/>
        <v>0</v>
      </c>
      <c r="P47" s="24">
        <f>IF($AD$53&lt;&gt;"Y",IF(SUM(((D46+D47)*$U$7)-(F46+F47))&gt;=0,SUM(((D46+D47)*$U$7)-(F46+F47)),0),IF(SUM(((D46+D47)*$AD$50)-(F46+F47))&gt;=0,SUM(((D46+D47)*$AD$50)-(F46+F47)),0))</f>
        <v>0</v>
      </c>
      <c r="Q47" s="2"/>
      <c r="R47" s="19">
        <v>0</v>
      </c>
      <c r="S47" s="25"/>
      <c r="T47" s="25"/>
      <c r="U47" s="26">
        <f>IF(R47&lt;&gt;0,IF(S47&lt;&gt;"",IF(AD53="Y",IF(S47&lt;&gt;"",SUM(R47*AD51)),IF(AD53&lt;&gt;"Y",IF(S47&lt;&gt;"",SUM(R47*$Z$4)))),IF(AD53="Y",IF(T47&lt;&gt;"",SUM(R47*AD52)),IF(AD53&lt;&gt;"Y",IF(T47&lt;&gt;"",SUM(R47*$Z$5))))),0)</f>
        <v>0</v>
      </c>
      <c r="V47" s="167">
        <f t="shared" si="48"/>
      </c>
      <c r="W47" s="168"/>
      <c r="X47" s="27">
        <f t="shared" si="49"/>
        <v>0</v>
      </c>
      <c r="Y47" s="28">
        <f t="shared" si="50"/>
        <v>0</v>
      </c>
      <c r="Z47" s="28">
        <f t="shared" si="51"/>
        <v>0</v>
      </c>
      <c r="AA47" s="26">
        <f t="shared" si="52"/>
        <v>0</v>
      </c>
      <c r="AB47" s="114"/>
      <c r="AC47" s="116" t="s">
        <v>4</v>
      </c>
      <c r="AD47" s="117">
        <v>16.6</v>
      </c>
      <c r="AE47" s="114"/>
    </row>
    <row r="48" spans="1:31" ht="12.75">
      <c r="A48" s="97">
        <v>31</v>
      </c>
      <c r="B48" s="58" t="str">
        <f t="shared" si="43"/>
        <v>FRIDAY</v>
      </c>
      <c r="C48" s="111">
        <v>38436</v>
      </c>
      <c r="D48" s="19">
        <v>0</v>
      </c>
      <c r="E48" s="20">
        <v>0</v>
      </c>
      <c r="F48" s="21">
        <v>0</v>
      </c>
      <c r="G48" s="20">
        <v>0</v>
      </c>
      <c r="H48" s="20">
        <v>0</v>
      </c>
      <c r="I48" s="20">
        <v>0</v>
      </c>
      <c r="J48" s="20">
        <v>0</v>
      </c>
      <c r="K48" s="22">
        <v>0</v>
      </c>
      <c r="L48" s="10">
        <f t="shared" si="44"/>
      </c>
      <c r="M48" s="10">
        <f t="shared" si="45"/>
        <v>0</v>
      </c>
      <c r="N48" s="11" t="str">
        <f t="shared" si="46"/>
        <v>?</v>
      </c>
      <c r="O48" s="54">
        <f t="shared" si="47"/>
        <v>0</v>
      </c>
      <c r="P48" s="24">
        <f>IF($AD$53&lt;&gt;"Y",IF(SUM(((D46+D47+D48)*$U$7)-(F46+F47+F48))&gt;=0,SUM(((D46+D47+D48)*$U$7)-(F46+F47+F48)),0),IF(SUM(((D46+D47+D48)*$AD$50)-(F46+F47+F48))&gt;=0,SUM(((D46+D47+D48)*$AD$50)-(F46+F47+F48)),0))</f>
        <v>0</v>
      </c>
      <c r="Q48" s="2"/>
      <c r="R48" s="19">
        <v>0</v>
      </c>
      <c r="S48" s="25"/>
      <c r="T48" s="25"/>
      <c r="U48" s="26">
        <f>IF(R48&lt;&gt;0,IF(S48&lt;&gt;"",IF(AD53="Y",IF(S48&lt;&gt;"",SUM(R48*AD51)),IF(AD53&lt;&gt;"Y",IF(S48&lt;&gt;"",SUM(R48*$Z$4)))),IF(AD53="Y",IF(T48&lt;&gt;"",SUM(R48*AD52)),IF(AD53&lt;&gt;"Y",IF(T48&lt;&gt;"",SUM(R48*$Z$5))))),0)</f>
        <v>0</v>
      </c>
      <c r="V48" s="167">
        <f t="shared" si="48"/>
      </c>
      <c r="W48" s="168"/>
      <c r="X48" s="27">
        <f t="shared" si="49"/>
        <v>0</v>
      </c>
      <c r="Y48" s="28">
        <f t="shared" si="50"/>
        <v>0</v>
      </c>
      <c r="Z48" s="28">
        <f t="shared" si="51"/>
        <v>0</v>
      </c>
      <c r="AA48" s="26">
        <f t="shared" si="52"/>
        <v>0</v>
      </c>
      <c r="AB48" s="114"/>
      <c r="AC48" s="116" t="s">
        <v>7</v>
      </c>
      <c r="AD48" s="117">
        <v>19.7</v>
      </c>
      <c r="AE48" s="114"/>
    </row>
    <row r="49" spans="1:31" ht="12.75">
      <c r="A49" s="97">
        <v>32</v>
      </c>
      <c r="B49" s="58" t="str">
        <f t="shared" si="43"/>
        <v>SATURDAY</v>
      </c>
      <c r="C49" s="111">
        <v>38437</v>
      </c>
      <c r="D49" s="19">
        <v>0</v>
      </c>
      <c r="E49" s="20">
        <v>0</v>
      </c>
      <c r="F49" s="21">
        <v>0</v>
      </c>
      <c r="G49" s="20">
        <v>0</v>
      </c>
      <c r="H49" s="20">
        <v>0</v>
      </c>
      <c r="I49" s="20">
        <v>0</v>
      </c>
      <c r="J49" s="20">
        <v>0</v>
      </c>
      <c r="K49" s="22">
        <v>0</v>
      </c>
      <c r="L49" s="10">
        <f t="shared" si="44"/>
      </c>
      <c r="M49" s="10">
        <f t="shared" si="45"/>
        <v>0</v>
      </c>
      <c r="N49" s="11" t="str">
        <f t="shared" si="46"/>
        <v>?</v>
      </c>
      <c r="O49" s="54">
        <f t="shared" si="47"/>
        <v>0</v>
      </c>
      <c r="P49" s="24">
        <f>IF($AD$53&lt;&gt;"Y",IF(SUM(((D46+D47+D48+D49)*$U$7)-(F46+F47+F48+F49))&gt;=0,SUM(((D46+D47+D48+D49)*$U$7)-(F46+F47+F48+F49)),0),IF(SUM(((D46+D47+D48+D49)*$AD$50)-(F46+F47+F48+F49))&gt;=0,SUM(((D46+D47+D48+D49)*$AD$50)-(F46+F47+F48+F49)),0))</f>
        <v>0</v>
      </c>
      <c r="Q49" s="2"/>
      <c r="R49" s="19">
        <v>0</v>
      </c>
      <c r="S49" s="25"/>
      <c r="T49" s="25"/>
      <c r="U49" s="26">
        <f>IF(R49&lt;&gt;0,IF(S49&lt;&gt;"",IF(AD53="Y",IF(S49&lt;&gt;"",SUM(R49*AD51)),IF(AD53&lt;&gt;"Y",IF(S49&lt;&gt;"",SUM(R49*$Z$4)))),IF(AD53="Y",IF(T49&lt;&gt;"",SUM(R49*AD52)),IF(AD53&lt;&gt;"Y",IF(T49&lt;&gt;"",SUM(R49*$Z$5))))),0)</f>
        <v>0</v>
      </c>
      <c r="V49" s="167">
        <f t="shared" si="48"/>
      </c>
      <c r="W49" s="168"/>
      <c r="X49" s="27">
        <f t="shared" si="49"/>
        <v>0</v>
      </c>
      <c r="Y49" s="28">
        <f t="shared" si="50"/>
        <v>0</v>
      </c>
      <c r="Z49" s="28">
        <f t="shared" si="51"/>
        <v>0</v>
      </c>
      <c r="AA49" s="26">
        <f t="shared" si="52"/>
        <v>0</v>
      </c>
      <c r="AB49" s="114"/>
      <c r="AC49" s="116" t="s">
        <v>9</v>
      </c>
      <c r="AD49" s="117">
        <v>16.6</v>
      </c>
      <c r="AE49" s="114"/>
    </row>
    <row r="50" spans="1:31" ht="12.75">
      <c r="A50" s="97">
        <v>33</v>
      </c>
      <c r="B50" s="58" t="str">
        <f t="shared" si="43"/>
        <v>SUNDAY</v>
      </c>
      <c r="C50" s="111">
        <v>38438</v>
      </c>
      <c r="D50" s="19">
        <v>0</v>
      </c>
      <c r="E50" s="20">
        <v>0</v>
      </c>
      <c r="F50" s="21">
        <v>0</v>
      </c>
      <c r="G50" s="20">
        <v>0</v>
      </c>
      <c r="H50" s="20">
        <v>0</v>
      </c>
      <c r="I50" s="20">
        <v>0</v>
      </c>
      <c r="J50" s="20">
        <v>0</v>
      </c>
      <c r="K50" s="22">
        <v>0</v>
      </c>
      <c r="L50" s="10">
        <f t="shared" si="44"/>
      </c>
      <c r="M50" s="10">
        <f t="shared" si="45"/>
        <v>0</v>
      </c>
      <c r="N50" s="11" t="str">
        <f t="shared" si="46"/>
        <v>?</v>
      </c>
      <c r="O50" s="54">
        <f t="shared" si="47"/>
        <v>0</v>
      </c>
      <c r="P50" s="24">
        <f>IF($AD$53&lt;&gt;"Y",IF(SUM(((D46+D47+D48+D49+D50)*$U$7)-(F46+F47+F48+F49+F50))&gt;=0,SUM(((D46+D47+D48+D49+D50)*$U$7)-(F46+F47+F48+F49+F50)),0),IF(SUM(((D46+D47+D48+D49+D50)*$AD$50)-(F46+F47+F48+F49+F50))&gt;=0,SUM(((D46+D47+D48+D49+D50)*$AD$50)-(F46+F47+F48+F49+F50)),0))</f>
        <v>0</v>
      </c>
      <c r="Q50" s="2"/>
      <c r="R50" s="19">
        <v>0</v>
      </c>
      <c r="S50" s="25"/>
      <c r="T50" s="25"/>
      <c r="U50" s="26">
        <f>IF(R50&lt;&gt;0,IF(S50&lt;&gt;"",IF(AD53="Y",IF(S50&lt;&gt;"",SUM(R50*AD51)),IF(AD53&lt;&gt;"Y",IF(S50&lt;&gt;"",SUM(R50*$Z$4)))),IF(AD53="Y",IF(T50&lt;&gt;"",SUM(R50*AD52)),IF(AD53&lt;&gt;"Y",IF(T50&lt;&gt;"",SUM(R50*$Z$5))))),0)</f>
        <v>0</v>
      </c>
      <c r="V50" s="167">
        <f t="shared" si="48"/>
      </c>
      <c r="W50" s="168"/>
      <c r="X50" s="27">
        <f t="shared" si="49"/>
        <v>0</v>
      </c>
      <c r="Y50" s="28">
        <f t="shared" si="50"/>
        <v>0</v>
      </c>
      <c r="Z50" s="28">
        <f t="shared" si="51"/>
        <v>0</v>
      </c>
      <c r="AA50" s="26">
        <f t="shared" si="52"/>
        <v>0</v>
      </c>
      <c r="AB50" s="114"/>
      <c r="AC50" s="116" t="s">
        <v>11</v>
      </c>
      <c r="AD50" s="117">
        <v>14.25</v>
      </c>
      <c r="AE50" s="114"/>
    </row>
    <row r="51" spans="1:31" ht="12.75">
      <c r="A51" s="97">
        <v>34</v>
      </c>
      <c r="B51" s="58" t="str">
        <f t="shared" si="43"/>
        <v>MONDAY</v>
      </c>
      <c r="C51" s="111">
        <v>38439</v>
      </c>
      <c r="D51" s="19">
        <v>0</v>
      </c>
      <c r="E51" s="20">
        <v>0</v>
      </c>
      <c r="F51" s="21">
        <v>0</v>
      </c>
      <c r="G51" s="20">
        <v>0</v>
      </c>
      <c r="H51" s="20">
        <v>0</v>
      </c>
      <c r="I51" s="20">
        <v>0</v>
      </c>
      <c r="J51" s="20">
        <v>0</v>
      </c>
      <c r="K51" s="22">
        <v>0</v>
      </c>
      <c r="L51" s="10">
        <f t="shared" si="44"/>
      </c>
      <c r="M51" s="10">
        <f t="shared" si="45"/>
        <v>0</v>
      </c>
      <c r="N51" s="11" t="str">
        <f t="shared" si="46"/>
        <v>?</v>
      </c>
      <c r="O51" s="54">
        <f t="shared" si="47"/>
        <v>0</v>
      </c>
      <c r="P51" s="24">
        <f>IF($AD$53&lt;&gt;"Y",IF(SUM(((D46+D47+D48+D49+D50+D51)*$U$7)-(F46+F47+F48+F49+F50+F51))&gt;=0,SUM(((D46+D47+D48+D49+D50+D51)*$U$7)-(F46+F47+F48+F49+F50+F51)),0),IF(SUM(((D46+D47+D48+D49+D50+D51)*$AD$50)-(F46+F47+F48+F49+F50+F51))&gt;=0,SUM(((D46+D47+D48+D49+D50+D51)*$AD$50)-(F46+F47+F48+F49+F50+F51)),0))</f>
        <v>0</v>
      </c>
      <c r="Q51" s="2"/>
      <c r="R51" s="19">
        <v>0</v>
      </c>
      <c r="S51" s="25"/>
      <c r="T51" s="25"/>
      <c r="U51" s="26">
        <f>IF(R51&lt;&gt;0,IF(S51&lt;&gt;"",IF(AD53="Y",IF(S51&lt;&gt;"",SUM(R51*AD51)),IF(AD53&lt;&gt;"Y",IF(S51&lt;&gt;"",SUM(R51*$Z$4)))),IF(AD53="Y",IF(T51&lt;&gt;"",SUM(R51*AD52)),IF(AD53&lt;&gt;"Y",IF(T51&lt;&gt;"",SUM(R51*$Z$5))))),0)</f>
        <v>0</v>
      </c>
      <c r="V51" s="167">
        <f t="shared" si="48"/>
      </c>
      <c r="W51" s="168"/>
      <c r="X51" s="27">
        <f t="shared" si="49"/>
        <v>0</v>
      </c>
      <c r="Y51" s="28">
        <f t="shared" si="50"/>
        <v>0</v>
      </c>
      <c r="Z51" s="28">
        <f t="shared" si="51"/>
        <v>0</v>
      </c>
      <c r="AA51" s="26">
        <f t="shared" si="52"/>
        <v>0</v>
      </c>
      <c r="AB51" s="114"/>
      <c r="AC51" s="116" t="s">
        <v>25</v>
      </c>
      <c r="AD51" s="117">
        <v>20.31</v>
      </c>
      <c r="AE51" s="114"/>
    </row>
    <row r="52" spans="1:31" ht="13.5" thickBot="1">
      <c r="A52" s="98">
        <v>35</v>
      </c>
      <c r="B52" s="59" t="str">
        <f t="shared" si="43"/>
        <v>TUESDAY</v>
      </c>
      <c r="C52" s="113">
        <v>38440</v>
      </c>
      <c r="D52" s="29">
        <v>0</v>
      </c>
      <c r="E52" s="30">
        <v>0</v>
      </c>
      <c r="F52" s="31">
        <v>0</v>
      </c>
      <c r="G52" s="30">
        <v>0</v>
      </c>
      <c r="H52" s="30">
        <v>0</v>
      </c>
      <c r="I52" s="30">
        <v>0</v>
      </c>
      <c r="J52" s="30">
        <v>0</v>
      </c>
      <c r="K52" s="32">
        <v>0</v>
      </c>
      <c r="L52" s="10">
        <f t="shared" si="44"/>
      </c>
      <c r="M52" s="10">
        <f t="shared" si="45"/>
        <v>0</v>
      </c>
      <c r="N52" s="11" t="str">
        <f t="shared" si="46"/>
        <v>?</v>
      </c>
      <c r="O52" s="56">
        <f t="shared" si="47"/>
        <v>0</v>
      </c>
      <c r="P52" s="34">
        <f>IF($AD$53&lt;&gt;"Y",IF(SUM(((D46+D47+D48+D49+D50+D51+D52)*$U$7)-(F46+F47+F48+F49+F50+F51+F52))&gt;=0,SUM(((D46+D47+D48+D49+D50+D51+D52)*$U$7)-(F46+F47+F48+F49+F50+F51+F52)),0),IF(SUM(((D46+D47+D48+D49+D50+D51+D52)*$AD$50)-(F46+F47+F48+F49+F50+F51+F52))&gt;=0,SUM(((D46+D47+D48+D49+D50+D51+D52)*$AD$50)-(F46+F47+F48+F49+F50+F51+F52)),0))</f>
        <v>0</v>
      </c>
      <c r="Q52" s="2"/>
      <c r="R52" s="29">
        <v>0</v>
      </c>
      <c r="S52" s="35"/>
      <c r="T52" s="35"/>
      <c r="U52" s="26">
        <f>IF(R52&lt;&gt;0,IF(S52&lt;&gt;"",IF(AD53="Y",IF(S52&lt;&gt;"",SUM(R52*AD51)),IF(AD53&lt;&gt;"Y",IF(S52&lt;&gt;"",SUM(R52*$Z$4)))),IF(AD53="Y",IF(T52&lt;&gt;"",SUM(R52*AD52)),IF(AD53&lt;&gt;"Y",IF(T52&lt;&gt;"",SUM(R52*$Z$5))))),0)</f>
        <v>0</v>
      </c>
      <c r="V52" s="167">
        <f t="shared" si="48"/>
      </c>
      <c r="W52" s="168"/>
      <c r="X52" s="36">
        <f t="shared" si="49"/>
        <v>0</v>
      </c>
      <c r="Y52" s="37">
        <f t="shared" si="50"/>
        <v>0</v>
      </c>
      <c r="Z52" s="37">
        <f t="shared" si="51"/>
        <v>0</v>
      </c>
      <c r="AA52" s="38">
        <f t="shared" si="52"/>
        <v>0</v>
      </c>
      <c r="AB52" s="114"/>
      <c r="AC52" s="116" t="s">
        <v>26</v>
      </c>
      <c r="AD52" s="117">
        <v>14.25</v>
      </c>
      <c r="AE52" s="114"/>
    </row>
    <row r="53" spans="1:31" ht="13.5" thickBot="1">
      <c r="A53" s="99" t="s">
        <v>56</v>
      </c>
      <c r="B53" s="100"/>
      <c r="C53" s="101"/>
      <c r="D53" s="39">
        <f aca="true" t="shared" si="53" ref="D53:K53">SUM(D46:D52)</f>
        <v>0</v>
      </c>
      <c r="E53" s="40">
        <f t="shared" si="53"/>
        <v>0</v>
      </c>
      <c r="F53" s="41">
        <f t="shared" si="53"/>
        <v>0</v>
      </c>
      <c r="G53" s="40">
        <f t="shared" si="53"/>
        <v>0</v>
      </c>
      <c r="H53" s="40">
        <f t="shared" si="53"/>
        <v>0</v>
      </c>
      <c r="I53" s="40">
        <f t="shared" si="53"/>
        <v>0</v>
      </c>
      <c r="J53" s="40">
        <f t="shared" si="53"/>
        <v>0</v>
      </c>
      <c r="K53" s="42">
        <f t="shared" si="53"/>
        <v>0</v>
      </c>
      <c r="L53" s="10">
        <f>IF(SUM(L46:L52)=0,"",SUM(L46:L52))</f>
      </c>
      <c r="M53" s="43">
        <f>SUM(M46:M52)</f>
        <v>0</v>
      </c>
      <c r="N53" s="11" t="str">
        <f t="shared" si="46"/>
        <v>?</v>
      </c>
      <c r="O53" s="44">
        <f t="shared" si="47"/>
        <v>0</v>
      </c>
      <c r="P53" s="45">
        <f>IF($AD$53&lt;&gt;"Y",IF(SUM(((D46+D47+D48+D49+D50+D51+D52)*$U$7)-(F46+F47+F48+F49+F50+F51+F52))&gt;=0,SUM(((D46+D47+D48+D49+D50+D51+D52)*$U$7)-(F46+F47+F48+F49+F50+F51+F52)),0),IF(SUM(((D46+D47+D48+D49+D50+D51+D52)*$AD$50)-(F46+F47+F48+F49+F50+F51+F52))&gt;=0,SUM(((D46+D47+D48+D49+D50+D51+D52)*$AD$50)-(F46+F47+F48+F49+F50+F51+F52)),0))</f>
        <v>0</v>
      </c>
      <c r="Q53" s="2"/>
      <c r="R53" s="46">
        <f>SUM(R46:R52)</f>
        <v>0</v>
      </c>
      <c r="S53" s="2"/>
      <c r="T53" s="2"/>
      <c r="U53" s="47">
        <f>SUM(U46:U52)</f>
        <v>0</v>
      </c>
      <c r="V53" s="2"/>
      <c r="W53" s="2"/>
      <c r="X53" s="48">
        <f t="shared" si="49"/>
        <v>0</v>
      </c>
      <c r="Y53" s="41">
        <f t="shared" si="50"/>
        <v>0</v>
      </c>
      <c r="Z53" s="49">
        <f t="shared" si="51"/>
        <v>0</v>
      </c>
      <c r="AA53" s="50">
        <f t="shared" si="52"/>
        <v>0</v>
      </c>
      <c r="AB53" s="114"/>
      <c r="AC53" s="118" t="s">
        <v>32</v>
      </c>
      <c r="AD53" s="119" t="s">
        <v>33</v>
      </c>
      <c r="AE53" s="114"/>
    </row>
    <row r="54" spans="1:31" ht="13.5" thickBot="1">
      <c r="A54" s="2"/>
      <c r="B54" s="10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14"/>
      <c r="AC54" s="114"/>
      <c r="AD54" s="114"/>
      <c r="AE54" s="114"/>
    </row>
    <row r="55" spans="1:31" ht="12.75">
      <c r="A55" s="96">
        <v>36</v>
      </c>
      <c r="B55" s="51" t="str">
        <f aca="true" t="shared" si="54" ref="B55:B61">B46</f>
        <v>WEDNESDAY</v>
      </c>
      <c r="C55" s="109">
        <v>38441</v>
      </c>
      <c r="D55" s="6">
        <v>1</v>
      </c>
      <c r="E55" s="7">
        <v>0</v>
      </c>
      <c r="F55" s="8">
        <v>0</v>
      </c>
      <c r="G55" s="7">
        <v>0</v>
      </c>
      <c r="H55" s="7">
        <v>0</v>
      </c>
      <c r="I55" s="7">
        <v>0</v>
      </c>
      <c r="J55" s="7">
        <v>0</v>
      </c>
      <c r="K55" s="9">
        <v>0</v>
      </c>
      <c r="L55" s="10">
        <f aca="true" t="shared" si="55" ref="L55:L61">IF(E55&lt;&gt;SUM(G55:J55),SUM(E55-(G55+H55+I55+J55)),"")</f>
      </c>
      <c r="M55" s="10">
        <f aca="true" t="shared" si="56" ref="M55:M61">IF($AD$53&lt;&gt;"Y",IF(F55&lt;&gt;SUM((G55*$U$4)+(H55*$U$5)+(I55*$U$6)+K55),SUM(F55-((G55*$U$4)+(H55*$U$5)+(I55*$U$6)+K55)),0),SUM((F55-((G55*$AD$47)+(H55*$AD$48)+(I55*$AD$49)+K55))))</f>
        <v>0</v>
      </c>
      <c r="N55" s="11" t="str">
        <f aca="true" t="shared" si="57" ref="N55:N62">IF(SUM(O55&lt;$D$5),"?","")</f>
        <v>?</v>
      </c>
      <c r="O55" s="52">
        <f aca="true" t="shared" si="58" ref="O55:O62">IF(E55&lt;&gt;0,IF(D55=0,"ERROR",SUM(E55/D55)),0)</f>
        <v>0</v>
      </c>
      <c r="P55" s="13">
        <f>IF($AD$53&lt;&gt;"Y",IF(SUM((D55*$U$7)-F55)&gt;=0,SUM((D55*$U$7)-F55),0),IF(SUM((D55*$AD$50)-F55)&gt;=0,SUM((D55*$AD$50)-F55),0))</f>
        <v>0</v>
      </c>
      <c r="Q55" s="2"/>
      <c r="R55" s="6">
        <v>0</v>
      </c>
      <c r="S55" s="14"/>
      <c r="T55" s="14"/>
      <c r="U55" s="15">
        <f>IF(R55&lt;&gt;0,IF(S55&lt;&gt;"",IF(AD62="Y",IF(S55&lt;&gt;"",SUM(R55*AD60)),IF(AD62&lt;&gt;"Y",IF(S55&lt;&gt;"",SUM(R55*$Z$4)))),IF(AD62="Y",IF(T55&lt;&gt;"",SUM(R55*AD61)),IF(AD62&lt;&gt;"Y",IF(T55&lt;&gt;"",SUM(R55*$Z$5))))),0)</f>
        <v>0</v>
      </c>
      <c r="V55" s="167">
        <f aca="true" t="shared" si="59" ref="V55:V61">IF(R55&gt;0,IF(S55&lt;&gt;"",IF(T55&lt;&gt;"","ERROR",""),IF(T55&lt;&gt;"","","PAY TYPE")),"")</f>
      </c>
      <c r="W55" s="168"/>
      <c r="X55" s="16">
        <f aca="true" t="shared" si="60" ref="X55:X62">SUM(F55)</f>
        <v>0</v>
      </c>
      <c r="Y55" s="17">
        <f aca="true" t="shared" si="61" ref="Y55:Y62">SUM(P55)</f>
        <v>0</v>
      </c>
      <c r="Z55" s="17">
        <f aca="true" t="shared" si="62" ref="Z55:Z62">SUM(U55)</f>
        <v>0</v>
      </c>
      <c r="AA55" s="18">
        <f aca="true" t="shared" si="63" ref="AA55:AA62">SUM(X55:Z55)</f>
        <v>0</v>
      </c>
      <c r="AB55" s="114"/>
      <c r="AC55" s="115" t="s">
        <v>31</v>
      </c>
      <c r="AD55" s="114"/>
      <c r="AE55" s="114"/>
    </row>
    <row r="56" spans="1:31" ht="12.75">
      <c r="A56" s="97">
        <v>37</v>
      </c>
      <c r="B56" s="53" t="str">
        <f t="shared" si="54"/>
        <v>THURSDAY</v>
      </c>
      <c r="C56" s="111">
        <v>38442</v>
      </c>
      <c r="D56" s="19">
        <v>1</v>
      </c>
      <c r="E56" s="20">
        <v>0</v>
      </c>
      <c r="F56" s="21">
        <v>0</v>
      </c>
      <c r="G56" s="20">
        <v>0</v>
      </c>
      <c r="H56" s="20">
        <v>0</v>
      </c>
      <c r="I56" s="20">
        <v>0</v>
      </c>
      <c r="J56" s="20">
        <v>0</v>
      </c>
      <c r="K56" s="22">
        <v>0</v>
      </c>
      <c r="L56" s="10">
        <f t="shared" si="55"/>
      </c>
      <c r="M56" s="10">
        <f t="shared" si="56"/>
        <v>0</v>
      </c>
      <c r="N56" s="11" t="str">
        <f t="shared" si="57"/>
        <v>?</v>
      </c>
      <c r="O56" s="54">
        <f t="shared" si="58"/>
        <v>0</v>
      </c>
      <c r="P56" s="24">
        <f>IF($AD$53&lt;&gt;"Y",IF(SUM(((D55+D56)*$U$7)-(F55+F56))&gt;=0,SUM(((D55+D56)*$U$7)-(F55+F56)),0),IF(SUM(((D55+D56)*$AD$50)-(F55+F56))&gt;=0,SUM(((D55+D56)*$AD$50)-(F55+F56)),0))</f>
        <v>0</v>
      </c>
      <c r="Q56" s="2"/>
      <c r="R56" s="19">
        <v>0</v>
      </c>
      <c r="S56" s="25"/>
      <c r="T56" s="25"/>
      <c r="U56" s="26">
        <f>IF(R56&lt;&gt;0,IF(S56&lt;&gt;"",IF(AD62="Y",IF(S56&lt;&gt;"",SUM(R56*AD60)),IF(AD62&lt;&gt;"Y",IF(S56&lt;&gt;"",SUM(R56*$Z$4)))),IF(AD62="Y",IF(T56&lt;&gt;"",SUM(R56*AD61)),IF(AD62&lt;&gt;"Y",IF(T56&lt;&gt;"",SUM(R56*$Z$5))))),0)</f>
        <v>0</v>
      </c>
      <c r="V56" s="167">
        <f t="shared" si="59"/>
      </c>
      <c r="W56" s="168"/>
      <c r="X56" s="27">
        <f t="shared" si="60"/>
        <v>0</v>
      </c>
      <c r="Y56" s="28">
        <f t="shared" si="61"/>
        <v>0</v>
      </c>
      <c r="Z56" s="28">
        <f t="shared" si="62"/>
        <v>0</v>
      </c>
      <c r="AA56" s="26">
        <f t="shared" si="63"/>
        <v>0</v>
      </c>
      <c r="AB56" s="114"/>
      <c r="AC56" s="116" t="s">
        <v>4</v>
      </c>
      <c r="AD56" s="117">
        <v>16.6</v>
      </c>
      <c r="AE56" s="114"/>
    </row>
    <row r="57" spans="1:31" ht="12.75">
      <c r="A57" s="97">
        <v>38</v>
      </c>
      <c r="B57" s="53" t="str">
        <f t="shared" si="54"/>
        <v>FRIDAY</v>
      </c>
      <c r="C57" s="111">
        <v>38443</v>
      </c>
      <c r="D57" s="19">
        <v>1</v>
      </c>
      <c r="E57" s="20">
        <v>0</v>
      </c>
      <c r="F57" s="21">
        <v>0</v>
      </c>
      <c r="G57" s="20">
        <v>0</v>
      </c>
      <c r="H57" s="20">
        <v>0</v>
      </c>
      <c r="I57" s="20">
        <v>0</v>
      </c>
      <c r="J57" s="20">
        <v>0</v>
      </c>
      <c r="K57" s="22">
        <v>0</v>
      </c>
      <c r="L57" s="10">
        <f t="shared" si="55"/>
      </c>
      <c r="M57" s="10">
        <f t="shared" si="56"/>
        <v>0</v>
      </c>
      <c r="N57" s="11" t="str">
        <f t="shared" si="57"/>
        <v>?</v>
      </c>
      <c r="O57" s="54">
        <f t="shared" si="58"/>
        <v>0</v>
      </c>
      <c r="P57" s="24">
        <f>IF($AD$53&lt;&gt;"Y",IF(SUM(((D55+D56+D57)*$U$7)-(F55+F56+F57))&gt;=0,SUM(((D55+D56+D57)*$U$7)-(F55+F56+F57)),0),IF(SUM(((D55+D56+D57)*$AD$50)-(F55+F56+F57))&gt;=0,SUM(((D55+D56+D57)*$AD$50)-(F55+F56+F57)),0))</f>
        <v>0</v>
      </c>
      <c r="Q57" s="2"/>
      <c r="R57" s="19">
        <v>0</v>
      </c>
      <c r="S57" s="25"/>
      <c r="T57" s="25"/>
      <c r="U57" s="26">
        <f>IF(R57&lt;&gt;0,IF(S57&lt;&gt;"",IF(AD62="Y",IF(S57&lt;&gt;"",SUM(R57*AD60)),IF(AD62&lt;&gt;"Y",IF(S57&lt;&gt;"",SUM(R57*$Z$4)))),IF(AD62="Y",IF(T57&lt;&gt;"",SUM(R57*AD61)),IF(AD62&lt;&gt;"Y",IF(T57&lt;&gt;"",SUM(R57*$Z$5))))),0)</f>
        <v>0</v>
      </c>
      <c r="V57" s="167">
        <f t="shared" si="59"/>
      </c>
      <c r="W57" s="168"/>
      <c r="X57" s="27">
        <f t="shared" si="60"/>
        <v>0</v>
      </c>
      <c r="Y57" s="28">
        <f t="shared" si="61"/>
        <v>0</v>
      </c>
      <c r="Z57" s="28">
        <f t="shared" si="62"/>
        <v>0</v>
      </c>
      <c r="AA57" s="26">
        <f t="shared" si="63"/>
        <v>0</v>
      </c>
      <c r="AB57" s="114"/>
      <c r="AC57" s="116" t="s">
        <v>7</v>
      </c>
      <c r="AD57" s="117">
        <v>19.7</v>
      </c>
      <c r="AE57" s="114"/>
    </row>
    <row r="58" spans="1:31" ht="12.75">
      <c r="A58" s="97">
        <v>39</v>
      </c>
      <c r="B58" s="53" t="str">
        <f t="shared" si="54"/>
        <v>SATURDAY</v>
      </c>
      <c r="C58" s="111">
        <v>38444</v>
      </c>
      <c r="D58" s="19">
        <v>1</v>
      </c>
      <c r="E58" s="20">
        <v>0</v>
      </c>
      <c r="F58" s="21">
        <v>0</v>
      </c>
      <c r="G58" s="20">
        <v>0</v>
      </c>
      <c r="H58" s="20">
        <v>0</v>
      </c>
      <c r="I58" s="20">
        <v>0</v>
      </c>
      <c r="J58" s="20">
        <v>0</v>
      </c>
      <c r="K58" s="22">
        <v>0</v>
      </c>
      <c r="L58" s="10">
        <f t="shared" si="55"/>
      </c>
      <c r="M58" s="10">
        <f t="shared" si="56"/>
        <v>0</v>
      </c>
      <c r="N58" s="11" t="str">
        <f t="shared" si="57"/>
        <v>?</v>
      </c>
      <c r="O58" s="54">
        <f t="shared" si="58"/>
        <v>0</v>
      </c>
      <c r="P58" s="24">
        <f>IF($AD$53&lt;&gt;"Y",IF(SUM(((D55+D56+D57+D58)*$U$7)-(F55+F56+F57+F58))&gt;=0,SUM(((D55+D56+D57+D58)*$U$7)-(F55+F56+F57+F58)),0),IF(SUM(((D55+D56+D57+D58)*$AD$50)-(F55+F56+F57+F58))&gt;=0,SUM(((D55+D56+D57+D58)*$AD$50)-(F55+F56+F57+F58)),0))</f>
        <v>0</v>
      </c>
      <c r="Q58" s="2"/>
      <c r="R58" s="19">
        <v>0</v>
      </c>
      <c r="S58" s="25"/>
      <c r="T58" s="25"/>
      <c r="U58" s="26">
        <f>IF(R58&lt;&gt;0,IF(S58&lt;&gt;"",IF(AD62="Y",IF(S58&lt;&gt;"",SUM(R58*AD60)),IF(AD62&lt;&gt;"Y",IF(S58&lt;&gt;"",SUM(R58*$Z$4)))),IF(AD62="Y",IF(T58&lt;&gt;"",SUM(R58*AD61)),IF(AD62&lt;&gt;"Y",IF(T58&lt;&gt;"",SUM(R58*$Z$5))))),0)</f>
        <v>0</v>
      </c>
      <c r="V58" s="167">
        <f t="shared" si="59"/>
      </c>
      <c r="W58" s="168"/>
      <c r="X58" s="27">
        <f t="shared" si="60"/>
        <v>0</v>
      </c>
      <c r="Y58" s="28">
        <f t="shared" si="61"/>
        <v>0</v>
      </c>
      <c r="Z58" s="28">
        <f t="shared" si="62"/>
        <v>0</v>
      </c>
      <c r="AA58" s="26">
        <f t="shared" si="63"/>
        <v>0</v>
      </c>
      <c r="AB58" s="114"/>
      <c r="AC58" s="116" t="s">
        <v>9</v>
      </c>
      <c r="AD58" s="117">
        <v>16.6</v>
      </c>
      <c r="AE58" s="114"/>
    </row>
    <row r="59" spans="1:31" ht="12.75">
      <c r="A59" s="97">
        <v>40</v>
      </c>
      <c r="B59" s="53" t="str">
        <f t="shared" si="54"/>
        <v>SUNDAY</v>
      </c>
      <c r="C59" s="111">
        <v>38445</v>
      </c>
      <c r="D59" s="19">
        <v>1</v>
      </c>
      <c r="E59" s="20">
        <v>0</v>
      </c>
      <c r="F59" s="21">
        <v>0</v>
      </c>
      <c r="G59" s="20">
        <v>0</v>
      </c>
      <c r="H59" s="20">
        <v>0</v>
      </c>
      <c r="I59" s="20">
        <v>0</v>
      </c>
      <c r="J59" s="20">
        <v>0</v>
      </c>
      <c r="K59" s="22">
        <v>0</v>
      </c>
      <c r="L59" s="10">
        <f t="shared" si="55"/>
      </c>
      <c r="M59" s="10">
        <f t="shared" si="56"/>
        <v>0</v>
      </c>
      <c r="N59" s="11" t="str">
        <f t="shared" si="57"/>
        <v>?</v>
      </c>
      <c r="O59" s="54">
        <f t="shared" si="58"/>
        <v>0</v>
      </c>
      <c r="P59" s="24">
        <f>IF($AD$53&lt;&gt;"Y",IF(SUM(((D55+D56+D57+D58+D59)*$U$7)-(F55+F56+F57+F58+F59))&gt;=0,SUM(((D55+D56+D57+D58+D59)*$U$7)-(F55+F56+F57+F58+F59)),0),IF(SUM(((D55+D56+D57+D58+D59)*$AD$50)-(F55+F56+F57+F58+F59))&gt;=0,SUM(((D55+D56+D57+D58+D59)*$AD$50)-(F55+F56+F57+F58+F59)),0))</f>
        <v>0</v>
      </c>
      <c r="Q59" s="2"/>
      <c r="R59" s="19">
        <v>0</v>
      </c>
      <c r="S59" s="25"/>
      <c r="T59" s="25"/>
      <c r="U59" s="26">
        <f>IF(R59&lt;&gt;0,IF(S59&lt;&gt;"",IF(AD62="Y",IF(S59&lt;&gt;"",SUM(R59*AD60)),IF(AD62&lt;&gt;"Y",IF(S59&lt;&gt;"",SUM(R59*$Z$4)))),IF(AD62="Y",IF(T59&lt;&gt;"",SUM(R59*AD61)),IF(AD62&lt;&gt;"Y",IF(T59&lt;&gt;"",SUM(R59*$Z$5))))),0)</f>
        <v>0</v>
      </c>
      <c r="V59" s="167">
        <f t="shared" si="59"/>
      </c>
      <c r="W59" s="168"/>
      <c r="X59" s="27">
        <f t="shared" si="60"/>
        <v>0</v>
      </c>
      <c r="Y59" s="28">
        <f t="shared" si="61"/>
        <v>0</v>
      </c>
      <c r="Z59" s="28">
        <f t="shared" si="62"/>
        <v>0</v>
      </c>
      <c r="AA59" s="26">
        <f t="shared" si="63"/>
        <v>0</v>
      </c>
      <c r="AB59" s="114"/>
      <c r="AC59" s="116" t="s">
        <v>11</v>
      </c>
      <c r="AD59" s="117">
        <v>14.25</v>
      </c>
      <c r="AE59" s="114"/>
    </row>
    <row r="60" spans="1:31" ht="12.75">
      <c r="A60" s="97">
        <v>41</v>
      </c>
      <c r="B60" s="53" t="str">
        <f t="shared" si="54"/>
        <v>MONDAY</v>
      </c>
      <c r="C60" s="111">
        <v>38446</v>
      </c>
      <c r="D60" s="19">
        <v>1</v>
      </c>
      <c r="E60" s="20">
        <v>0</v>
      </c>
      <c r="F60" s="21">
        <v>0</v>
      </c>
      <c r="G60" s="20">
        <v>0</v>
      </c>
      <c r="H60" s="20">
        <v>0</v>
      </c>
      <c r="I60" s="20">
        <v>0</v>
      </c>
      <c r="J60" s="20">
        <v>0</v>
      </c>
      <c r="K60" s="22">
        <v>0</v>
      </c>
      <c r="L60" s="10">
        <f t="shared" si="55"/>
      </c>
      <c r="M60" s="10">
        <f t="shared" si="56"/>
        <v>0</v>
      </c>
      <c r="N60" s="11" t="str">
        <f t="shared" si="57"/>
        <v>?</v>
      </c>
      <c r="O60" s="54">
        <f t="shared" si="58"/>
        <v>0</v>
      </c>
      <c r="P60" s="24">
        <f>IF($AD$53&lt;&gt;"Y",IF(SUM(((D55+D56+D57+D58+D59+D60)*$U$7)-(F55+F56+F57+F58+F59+F60))&gt;=0,SUM(((D55+D56+D57+D58+D59+D60)*$U$7)-(F55+F56+F57+F58+F59+F60)),0),IF(SUM(((D55+D56+D57+D58+D59+D60)*$AD$50)-(F55+F56+F57+F58+F59+F60))&gt;=0,SUM(((D55+D56+D57+D58+D59+D60)*$AD$50)-(F55+F56+F57+F58+F59+F60)),0))</f>
        <v>0</v>
      </c>
      <c r="Q60" s="2"/>
      <c r="R60" s="19">
        <v>0</v>
      </c>
      <c r="S60" s="25"/>
      <c r="T60" s="25"/>
      <c r="U60" s="26">
        <f>IF(R60&lt;&gt;0,IF(S60&lt;&gt;"",IF(AD62="Y",IF(S60&lt;&gt;"",SUM(R60*AD60)),IF(AD62&lt;&gt;"Y",IF(S60&lt;&gt;"",SUM(R60*$Z$4)))),IF(AD62="Y",IF(T60&lt;&gt;"",SUM(R60*AD61)),IF(AD62&lt;&gt;"Y",IF(T60&lt;&gt;"",SUM(R60*$Z$5))))),0)</f>
        <v>0</v>
      </c>
      <c r="V60" s="167">
        <f t="shared" si="59"/>
      </c>
      <c r="W60" s="168"/>
      <c r="X60" s="27">
        <f t="shared" si="60"/>
        <v>0</v>
      </c>
      <c r="Y60" s="28">
        <f t="shared" si="61"/>
        <v>0</v>
      </c>
      <c r="Z60" s="28">
        <f t="shared" si="62"/>
        <v>0</v>
      </c>
      <c r="AA60" s="26">
        <f t="shared" si="63"/>
        <v>0</v>
      </c>
      <c r="AB60" s="114"/>
      <c r="AC60" s="116" t="s">
        <v>25</v>
      </c>
      <c r="AD60" s="117">
        <v>20.31</v>
      </c>
      <c r="AE60" s="114"/>
    </row>
    <row r="61" spans="1:31" ht="13.5" thickBot="1">
      <c r="A61" s="98">
        <v>42</v>
      </c>
      <c r="B61" s="55" t="str">
        <f t="shared" si="54"/>
        <v>TUESDAY</v>
      </c>
      <c r="C61" s="113">
        <v>38447</v>
      </c>
      <c r="D61" s="29">
        <v>1</v>
      </c>
      <c r="E61" s="30">
        <v>0</v>
      </c>
      <c r="F61" s="31">
        <v>0</v>
      </c>
      <c r="G61" s="30">
        <v>0</v>
      </c>
      <c r="H61" s="30">
        <v>0</v>
      </c>
      <c r="I61" s="30">
        <v>0</v>
      </c>
      <c r="J61" s="30">
        <v>0</v>
      </c>
      <c r="K61" s="32">
        <v>0</v>
      </c>
      <c r="L61" s="10">
        <f t="shared" si="55"/>
      </c>
      <c r="M61" s="10">
        <f t="shared" si="56"/>
        <v>0</v>
      </c>
      <c r="N61" s="11" t="str">
        <f t="shared" si="57"/>
        <v>?</v>
      </c>
      <c r="O61" s="56">
        <f t="shared" si="58"/>
        <v>0</v>
      </c>
      <c r="P61" s="34">
        <f>IF($AD$53&lt;&gt;"Y",IF(SUM(((D55+D56+D57+D58+D59+D60+D61)*$U$7)-(F55+F56+F57+F58+F59+F60+F61))&gt;=0,SUM(((D55+D56+D57+D58+D59+D60+D61)*$U$7)-(F55+F56+F57+F58+F59+F60+F61)),0),IF(SUM(((D55+D56+D57+D58+D59+D60+D61)*$AD$50)-(F55+F56+F57+F58+F59+F60+F61))&gt;=0,SUM(((D55+D56+D57+D58+D59+D60+D61)*$AD$50)-(F55+F56+F57+F58+F59+F60+F61)),0))</f>
        <v>0</v>
      </c>
      <c r="Q61" s="2"/>
      <c r="R61" s="29">
        <v>0</v>
      </c>
      <c r="S61" s="35"/>
      <c r="T61" s="35"/>
      <c r="U61" s="26">
        <f>IF(R61&lt;&gt;0,IF(S61&lt;&gt;"",IF(AD62="Y",IF(S61&lt;&gt;"",SUM(R61*AD60)),IF(AD62&lt;&gt;"Y",IF(S61&lt;&gt;"",SUM(R61*$Z$4)))),IF(AD62="Y",IF(T61&lt;&gt;"",SUM(R61*AD61)),IF(AD62&lt;&gt;"Y",IF(T61&lt;&gt;"",SUM(R61*$Z$5))))),0)</f>
        <v>0</v>
      </c>
      <c r="V61" s="167">
        <f t="shared" si="59"/>
      </c>
      <c r="W61" s="168"/>
      <c r="X61" s="36">
        <f t="shared" si="60"/>
        <v>0</v>
      </c>
      <c r="Y61" s="37">
        <f t="shared" si="61"/>
        <v>0</v>
      </c>
      <c r="Z61" s="37">
        <f t="shared" si="62"/>
        <v>0</v>
      </c>
      <c r="AA61" s="38">
        <f t="shared" si="63"/>
        <v>0</v>
      </c>
      <c r="AB61" s="114"/>
      <c r="AC61" s="116" t="s">
        <v>26</v>
      </c>
      <c r="AD61" s="117">
        <v>14.25</v>
      </c>
      <c r="AE61" s="114"/>
    </row>
    <row r="62" spans="1:31" ht="13.5" thickBot="1">
      <c r="A62" s="99" t="s">
        <v>57</v>
      </c>
      <c r="B62" s="100"/>
      <c r="C62" s="101"/>
      <c r="D62" s="39">
        <f aca="true" t="shared" si="64" ref="D62:K62">SUM(D55:D61)</f>
        <v>7</v>
      </c>
      <c r="E62" s="40">
        <f t="shared" si="64"/>
        <v>0</v>
      </c>
      <c r="F62" s="41">
        <f t="shared" si="64"/>
        <v>0</v>
      </c>
      <c r="G62" s="40">
        <f t="shared" si="64"/>
        <v>0</v>
      </c>
      <c r="H62" s="40">
        <f t="shared" si="64"/>
        <v>0</v>
      </c>
      <c r="I62" s="40">
        <f t="shared" si="64"/>
        <v>0</v>
      </c>
      <c r="J62" s="40">
        <f t="shared" si="64"/>
        <v>0</v>
      </c>
      <c r="K62" s="42">
        <f t="shared" si="64"/>
        <v>0</v>
      </c>
      <c r="L62" s="10">
        <f>IF(SUM(L55:L61)=0,"",SUM(L55:L61))</f>
      </c>
      <c r="M62" s="43">
        <f>SUM(M55:M61)</f>
        <v>0</v>
      </c>
      <c r="N62" s="11" t="str">
        <f t="shared" si="57"/>
        <v>?</v>
      </c>
      <c r="O62" s="44">
        <f t="shared" si="58"/>
        <v>0</v>
      </c>
      <c r="P62" s="45">
        <f>IF($AD$53&lt;&gt;"Y",IF(SUM(((D55+D56+D57+D58+D59+D60+D61)*$U$7)-(F55+F56+F57+F58+F59+F60+F61))&gt;=0,SUM(((D55+D56+D57+D58+D59+D60+D61)*$U$7)-(F55+F56+F57+F58+F59+F60+F61)),0),IF(SUM(((D55+D56+D57+D58+D59+D60+D61)*$AD$50)-(F55+F56+F57+F58+F59+F60+F61))&gt;=0,SUM(((D55+D56+D57+D58+D59+D60+D61)*$AD$50)-(F55+F56+F57+F58+F59+F60+F61)),0))</f>
        <v>0</v>
      </c>
      <c r="Q62" s="2"/>
      <c r="R62" s="46">
        <f>SUM(R55:R61)</f>
        <v>0</v>
      </c>
      <c r="S62" s="2"/>
      <c r="T62" s="2"/>
      <c r="U62" s="47">
        <f>SUM(U55:U61)</f>
        <v>0</v>
      </c>
      <c r="V62" s="2"/>
      <c r="W62" s="2"/>
      <c r="X62" s="48">
        <f t="shared" si="60"/>
        <v>0</v>
      </c>
      <c r="Y62" s="41">
        <f t="shared" si="61"/>
        <v>0</v>
      </c>
      <c r="Z62" s="49">
        <f t="shared" si="62"/>
        <v>0</v>
      </c>
      <c r="AA62" s="50">
        <f t="shared" si="63"/>
        <v>0</v>
      </c>
      <c r="AB62" s="114"/>
      <c r="AC62" s="118" t="s">
        <v>32</v>
      </c>
      <c r="AD62" s="119" t="s">
        <v>33</v>
      </c>
      <c r="AE62" s="114"/>
    </row>
    <row r="63" spans="1:31" ht="12.75">
      <c r="A63" s="2"/>
      <c r="B63" s="10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14"/>
      <c r="AC63" s="114"/>
      <c r="AD63" s="114"/>
      <c r="AE63" s="114"/>
    </row>
    <row r="64" spans="1:31" ht="13.5" thickBot="1">
      <c r="A64" s="103" t="s">
        <v>34</v>
      </c>
      <c r="B64" s="10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1"/>
      <c r="O64" s="107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14"/>
      <c r="AC64" s="114"/>
      <c r="AD64" s="114"/>
      <c r="AE64" s="114"/>
    </row>
    <row r="65" spans="1:31" ht="12.75">
      <c r="A65" s="164" t="s">
        <v>35</v>
      </c>
      <c r="B65" s="165"/>
      <c r="C65" s="166"/>
      <c r="D65" s="60">
        <f aca="true" t="shared" si="65" ref="D65:K65">IF($Z$6=1,SUM(D10:D16),IF($Z$6=2,SUM(D11:D16),IF($Z$6=3,SUM(D12:D16),IF($Z$6=4,SUM(D13:D16),IF($Z$6=5,SUM(D14:D16),IF($Z$6=6,SUM(D15:D16),IF($Z$6=7,SUM(D16),0)))))))</f>
        <v>0</v>
      </c>
      <c r="E65" s="60">
        <f t="shared" si="65"/>
        <v>0</v>
      </c>
      <c r="F65" s="120">
        <f t="shared" si="65"/>
        <v>0</v>
      </c>
      <c r="G65" s="60">
        <f t="shared" si="65"/>
        <v>0</v>
      </c>
      <c r="H65" s="60">
        <f t="shared" si="65"/>
        <v>0</v>
      </c>
      <c r="I65" s="60">
        <f t="shared" si="65"/>
        <v>0</v>
      </c>
      <c r="J65" s="60">
        <f t="shared" si="65"/>
        <v>0</v>
      </c>
      <c r="K65" s="121">
        <f t="shared" si="65"/>
        <v>0</v>
      </c>
      <c r="L65" s="2"/>
      <c r="M65" s="2"/>
      <c r="N65" s="11" t="str">
        <f aca="true" t="shared" si="66" ref="N65:N71">IF(SUM(O65&lt;$D$5),"?","")</f>
        <v>?</v>
      </c>
      <c r="O65" s="62">
        <f aca="true" t="shared" si="67" ref="O65:O71">IF(E65&lt;&gt;0,SUM((E65/D65)),0)</f>
        <v>0</v>
      </c>
      <c r="P65" s="61">
        <f>SUM(P17)</f>
        <v>0</v>
      </c>
      <c r="Q65" s="2"/>
      <c r="R65" s="63">
        <f>IF($Z$6=1,SUM(R10:R16),IF($Z$6=2,SUM(R11:R16),IF($Z$6=3,SUM(R12:R16),IF($Z$6=4,SUM(R13:R16),IF($Z$6=5,SUM(R14:R16),IF($Z$6=6,SUM(R15:R16),IF($Z$6=7,SUM(R16),0)))))))</f>
        <v>0</v>
      </c>
      <c r="S65" s="2"/>
      <c r="T65" s="2"/>
      <c r="U65" s="122">
        <f>IF($Z$6=1,SUM(U10:U16),IF($Z$6=2,SUM(U11:U16),IF($Z$6=3,SUM(U12:U16),IF($Z$6=4,SUM(U13:U16),IF($Z$6=5,SUM(U14:U16),IF($Z$6=6,SUM(U15:U16),IF($Z$6=7,SUM(U16),0)))))))</f>
        <v>0</v>
      </c>
      <c r="V65" s="2"/>
      <c r="W65" s="2"/>
      <c r="X65" s="124">
        <f>IF($Z$6=1,SUM(X10:X16),IF($Z$6=2,SUM(X11:X16),IF($Z$6=3,SUM(X12:X16),IF($Z$6=4,SUM(X13:X16),IF($Z$6=5,SUM(X14:X16),IF($Z$6=6,SUM(X15:X16),IF($Z$6=7,SUM(X16),0)))))))</f>
        <v>0</v>
      </c>
      <c r="Y65" s="123">
        <f aca="true" t="shared" si="68" ref="Y65:Y70">SUM(P65)</f>
        <v>0</v>
      </c>
      <c r="Z65" s="120">
        <f>IF($Z$6=1,SUM(Z10:Z16),IF($Z$6=2,SUM(Z11:Z16),IF($Z$6=3,SUM(Z12:Z16),IF($Z$6=4,SUM(Z13:Z16),IF($Z$6=5,SUM(Z14:Z16),IF($Z$6=6,SUM(Z15:Z16),IF($Z$6=7,SUM(Z16),0)))))))</f>
        <v>0</v>
      </c>
      <c r="AA65" s="61">
        <f aca="true" t="shared" si="69" ref="AA65:AA70">SUM(X65:Z65)</f>
        <v>0</v>
      </c>
      <c r="AB65" s="114"/>
      <c r="AC65" s="114"/>
      <c r="AD65" s="114"/>
      <c r="AE65" s="114"/>
    </row>
    <row r="66" spans="1:31" ht="12.75">
      <c r="A66" s="155" t="s">
        <v>36</v>
      </c>
      <c r="B66" s="156"/>
      <c r="C66" s="157"/>
      <c r="D66" s="64">
        <f aca="true" t="shared" si="70" ref="D66:K66">SUM(D19:D25)</f>
        <v>0</v>
      </c>
      <c r="E66" s="64">
        <f t="shared" si="70"/>
        <v>0</v>
      </c>
      <c r="F66" s="65">
        <f t="shared" si="70"/>
        <v>0</v>
      </c>
      <c r="G66" s="64">
        <f t="shared" si="70"/>
        <v>0</v>
      </c>
      <c r="H66" s="64">
        <f t="shared" si="70"/>
        <v>0</v>
      </c>
      <c r="I66" s="64">
        <f t="shared" si="70"/>
        <v>0</v>
      </c>
      <c r="J66" s="64">
        <f t="shared" si="70"/>
        <v>0</v>
      </c>
      <c r="K66" s="66">
        <f t="shared" si="70"/>
        <v>0</v>
      </c>
      <c r="L66" s="2"/>
      <c r="M66" s="2"/>
      <c r="N66" s="11" t="str">
        <f t="shared" si="66"/>
        <v>?</v>
      </c>
      <c r="O66" s="67">
        <f t="shared" si="67"/>
        <v>0</v>
      </c>
      <c r="P66" s="66">
        <f>SUM(P26)</f>
        <v>0</v>
      </c>
      <c r="Q66" s="2"/>
      <c r="R66" s="68">
        <f>SUM(R19:R25)</f>
        <v>0</v>
      </c>
      <c r="S66" s="2"/>
      <c r="T66" s="2"/>
      <c r="U66" s="69">
        <f>SUM(U19:U25)</f>
        <v>0</v>
      </c>
      <c r="V66" s="2"/>
      <c r="W66" s="2"/>
      <c r="X66" s="70">
        <f>SUM(X19:X25)</f>
        <v>0</v>
      </c>
      <c r="Y66" s="65">
        <f t="shared" si="68"/>
        <v>0</v>
      </c>
      <c r="Z66" s="65">
        <f>SUM(Z19:Z25)</f>
        <v>0</v>
      </c>
      <c r="AA66" s="66">
        <f t="shared" si="69"/>
        <v>0</v>
      </c>
      <c r="AB66" s="114"/>
      <c r="AC66" s="114"/>
      <c r="AD66" s="114"/>
      <c r="AE66" s="114"/>
    </row>
    <row r="67" spans="1:31" ht="12.75">
      <c r="A67" s="155" t="s">
        <v>37</v>
      </c>
      <c r="B67" s="156"/>
      <c r="C67" s="157"/>
      <c r="D67" s="64">
        <f aca="true" t="shared" si="71" ref="D67:K67">SUM(D28:D34)</f>
        <v>0</v>
      </c>
      <c r="E67" s="64">
        <f t="shared" si="71"/>
        <v>0</v>
      </c>
      <c r="F67" s="65">
        <f t="shared" si="71"/>
        <v>0</v>
      </c>
      <c r="G67" s="64">
        <f t="shared" si="71"/>
        <v>0</v>
      </c>
      <c r="H67" s="64">
        <f t="shared" si="71"/>
        <v>0</v>
      </c>
      <c r="I67" s="64">
        <f t="shared" si="71"/>
        <v>0</v>
      </c>
      <c r="J67" s="64">
        <f t="shared" si="71"/>
        <v>0</v>
      </c>
      <c r="K67" s="66">
        <f t="shared" si="71"/>
        <v>0</v>
      </c>
      <c r="L67" s="2"/>
      <c r="M67" s="2"/>
      <c r="N67" s="11" t="str">
        <f t="shared" si="66"/>
        <v>?</v>
      </c>
      <c r="O67" s="67">
        <f t="shared" si="67"/>
        <v>0</v>
      </c>
      <c r="P67" s="66">
        <f>SUM(P35)</f>
        <v>0</v>
      </c>
      <c r="Q67" s="2"/>
      <c r="R67" s="68">
        <f>SUM(R28:R34)</f>
        <v>0</v>
      </c>
      <c r="S67" s="2"/>
      <c r="T67" s="2"/>
      <c r="U67" s="69">
        <f>SUM(U28:U34)</f>
        <v>0</v>
      </c>
      <c r="V67" s="2"/>
      <c r="W67" s="2"/>
      <c r="X67" s="70">
        <f>SUM(X28:X34)</f>
        <v>0</v>
      </c>
      <c r="Y67" s="65">
        <f t="shared" si="68"/>
        <v>0</v>
      </c>
      <c r="Z67" s="65">
        <f>SUM(Z28:Z34)</f>
        <v>0</v>
      </c>
      <c r="AA67" s="66">
        <f t="shared" si="69"/>
        <v>0</v>
      </c>
      <c r="AB67" s="114"/>
      <c r="AC67" s="114"/>
      <c r="AD67" s="114"/>
      <c r="AE67" s="114"/>
    </row>
    <row r="68" spans="1:31" ht="12.75">
      <c r="A68" s="155" t="s">
        <v>38</v>
      </c>
      <c r="B68" s="156"/>
      <c r="C68" s="157"/>
      <c r="D68" s="64">
        <f aca="true" t="shared" si="72" ref="D68:K68">SUM(D37:D43)</f>
        <v>0</v>
      </c>
      <c r="E68" s="64">
        <f t="shared" si="72"/>
        <v>0</v>
      </c>
      <c r="F68" s="65">
        <f t="shared" si="72"/>
        <v>0</v>
      </c>
      <c r="G68" s="64">
        <f t="shared" si="72"/>
        <v>0</v>
      </c>
      <c r="H68" s="64">
        <f t="shared" si="72"/>
        <v>0</v>
      </c>
      <c r="I68" s="64">
        <f t="shared" si="72"/>
        <v>0</v>
      </c>
      <c r="J68" s="64">
        <f t="shared" si="72"/>
        <v>0</v>
      </c>
      <c r="K68" s="66">
        <f t="shared" si="72"/>
        <v>0</v>
      </c>
      <c r="L68" s="2"/>
      <c r="M68" s="2"/>
      <c r="N68" s="11" t="str">
        <f t="shared" si="66"/>
        <v>?</v>
      </c>
      <c r="O68" s="67">
        <f t="shared" si="67"/>
        <v>0</v>
      </c>
      <c r="P68" s="66">
        <f>SUM(P44)</f>
        <v>0</v>
      </c>
      <c r="Q68" s="2"/>
      <c r="R68" s="68">
        <f>SUM(R37:R43)</f>
        <v>0</v>
      </c>
      <c r="S68" s="2"/>
      <c r="T68" s="2"/>
      <c r="U68" s="69">
        <f>SUM(U37:U43)</f>
        <v>0</v>
      </c>
      <c r="V68" s="2"/>
      <c r="W68" s="2"/>
      <c r="X68" s="70">
        <f>SUM(X37:X43)</f>
        <v>0</v>
      </c>
      <c r="Y68" s="65">
        <f t="shared" si="68"/>
        <v>0</v>
      </c>
      <c r="Z68" s="65">
        <f>SUM(Z37:Z43)</f>
        <v>0</v>
      </c>
      <c r="AA68" s="66">
        <f t="shared" si="69"/>
        <v>0</v>
      </c>
      <c r="AB68" s="114"/>
      <c r="AC68" s="114"/>
      <c r="AD68" s="114"/>
      <c r="AE68" s="114"/>
    </row>
    <row r="69" spans="1:31" ht="12.75">
      <c r="A69" s="155" t="s">
        <v>39</v>
      </c>
      <c r="B69" s="156"/>
      <c r="C69" s="157"/>
      <c r="D69" s="64">
        <f aca="true" t="shared" si="73" ref="D69:K69">IF($Z$7=29,SUM(D46),IF($Z$7=30,SUM(D46:D47),IF($Z$7=31,SUM(D46:D48),IF($Z$7=32,SUM(D46:D49),IF($Z$7=33,SUM(D46:D50),IF($Z$7=34,SUM(D46:D51),IF($Z$7&gt;34,SUM(D53),0)))))))</f>
        <v>0</v>
      </c>
      <c r="E69" s="64">
        <f t="shared" si="73"/>
        <v>0</v>
      </c>
      <c r="F69" s="65">
        <f t="shared" si="73"/>
        <v>0</v>
      </c>
      <c r="G69" s="64">
        <f t="shared" si="73"/>
        <v>0</v>
      </c>
      <c r="H69" s="64">
        <f t="shared" si="73"/>
        <v>0</v>
      </c>
      <c r="I69" s="64">
        <f t="shared" si="73"/>
        <v>0</v>
      </c>
      <c r="J69" s="64">
        <f t="shared" si="73"/>
        <v>0</v>
      </c>
      <c r="K69" s="66">
        <f t="shared" si="73"/>
        <v>0</v>
      </c>
      <c r="L69" s="2"/>
      <c r="M69" s="2"/>
      <c r="N69" s="11" t="str">
        <f t="shared" si="66"/>
        <v>?</v>
      </c>
      <c r="O69" s="67">
        <f t="shared" si="67"/>
        <v>0</v>
      </c>
      <c r="P69" s="66">
        <f>SUM(P53)</f>
        <v>0</v>
      </c>
      <c r="Q69" s="2"/>
      <c r="R69" s="68">
        <f>IF($Z$7=29,SUM(R46),IF($Z$7=30,SUM(R46:R47),IF($Z$7=31,SUM(R46:R48),IF($Z$7=32,SUM(R46:R49),IF($Z$7=33,SUM(R46:R50),IF($Z$7=34,SUM(R46:R51),IF($Z$7&gt;34,SUM(R53),0)))))))</f>
        <v>0</v>
      </c>
      <c r="S69" s="2"/>
      <c r="T69" s="2"/>
      <c r="U69" s="69">
        <f>IF($Z$7=29,SUM(U46),IF($Z$7=30,SUM(U46:U47),IF($Z$7=31,SUM(U46:U48),IF($Z$7=32,SUM(U46:U49),IF($Z$7=33,SUM(U46:U50),IF($Z$7=34,SUM(U46:U51),IF($Z$7&gt;34,SUM(U53),0)))))))</f>
        <v>0</v>
      </c>
      <c r="V69" s="2"/>
      <c r="W69" s="2"/>
      <c r="X69" s="70">
        <f>IF($Z$7=29,SUM(X46),IF($Z$7=30,SUM(X46:X47),IF($Z$7=31,SUM(X46:X48),IF($Z$7=32,SUM(X46:X49),IF($Z$7=33,SUM(X46:X50),IF($Z$7=34,SUM(X46:X51),IF($Z$7&gt;34,SUM(X53),0)))))))</f>
        <v>0</v>
      </c>
      <c r="Y69" s="65">
        <f t="shared" si="68"/>
        <v>0</v>
      </c>
      <c r="Z69" s="65">
        <f>IF($Z$7=29,SUM(Z46),IF($Z$7=30,SUM(Z46:Z47),IF($Z$7=31,SUM(Z46:Z48),IF($Z$7=32,SUM(Z46:Z49),IF($Z$7=33,SUM(Z46:Z50),IF($Z$7=34,SUM(Z46:Z51),IF($Z$7&gt;34,SUM(Z53),0)))))))</f>
        <v>0</v>
      </c>
      <c r="AA69" s="66">
        <f t="shared" si="69"/>
        <v>0</v>
      </c>
      <c r="AB69" s="114"/>
      <c r="AC69" s="114"/>
      <c r="AD69" s="114"/>
      <c r="AE69" s="114"/>
    </row>
    <row r="70" spans="1:31" ht="13.5" thickBot="1">
      <c r="A70" s="158" t="s">
        <v>50</v>
      </c>
      <c r="B70" s="159"/>
      <c r="C70" s="160"/>
      <c r="D70" s="71">
        <f aca="true" t="shared" si="74" ref="D70:K70">IF($Z$7=36,SUM(D55),IF($Z$7=37,SUM(D55:D56),IF($Z$7=38,SUM(D55:D57),IF($Z$7=39,SUM(D55:D58),IF($Z$7=40,SUM(D55:D59),IF($Z$7=41,SUM(D55:D60),IF($Z$7&gt;41,SUM(D62),0)))))))</f>
        <v>2</v>
      </c>
      <c r="E70" s="71">
        <f t="shared" si="74"/>
        <v>0</v>
      </c>
      <c r="F70" s="72">
        <f t="shared" si="74"/>
        <v>0</v>
      </c>
      <c r="G70" s="71">
        <f t="shared" si="74"/>
        <v>0</v>
      </c>
      <c r="H70" s="71">
        <f t="shared" si="74"/>
        <v>0</v>
      </c>
      <c r="I70" s="71">
        <f t="shared" si="74"/>
        <v>0</v>
      </c>
      <c r="J70" s="71">
        <f t="shared" si="74"/>
        <v>0</v>
      </c>
      <c r="K70" s="73">
        <f t="shared" si="74"/>
        <v>0</v>
      </c>
      <c r="L70" s="2"/>
      <c r="M70" s="2"/>
      <c r="N70" s="11" t="str">
        <f t="shared" si="66"/>
        <v>?</v>
      </c>
      <c r="O70" s="74">
        <f t="shared" si="67"/>
        <v>0</v>
      </c>
      <c r="P70" s="73">
        <f>SUM(P54)</f>
        <v>0</v>
      </c>
      <c r="Q70" s="2"/>
      <c r="R70" s="75">
        <f>IF($Z$7=36,SUM(R55),IF($Z$7=37,SUM(R55:R56),IF($Z$7=38,SUM(R55:R57),IF($Z$7=39,SUM(R55:R58),IF($Z$7=40,SUM(R55:R59),IF($Z$7=41,SUM(R55:R60),IF($Z$7&gt;41,SUM(R62),0)))))))</f>
        <v>0</v>
      </c>
      <c r="S70" s="2"/>
      <c r="T70" s="2"/>
      <c r="U70" s="45">
        <f>IF($Z$7=36,SUM(U55),IF($Z$7=37,SUM(U55:U56),IF($Z$7=38,SUM(U55:U57),IF($Z$7=39,SUM(U55:U58),IF($Z$7=40,SUM(U55:U59),IF($Z$7=41,SUM(U55:U60),IF($Z$7&gt;41,SUM(U62),0)))))))</f>
        <v>0</v>
      </c>
      <c r="V70" s="2"/>
      <c r="W70" s="2"/>
      <c r="X70" s="76">
        <f>IF($Z$7=36,SUM(X55),IF($Z$7=37,SUM(X55:X56),IF($Z$7=38,SUM(X55:X57),IF($Z$7=39,SUM(X55:X58),IF($Z$7=40,SUM(X55:X59),IF($Z$7=41,SUM(X55:X60),IF($Z$7&gt;41,SUM(X62),0)))))))</f>
        <v>0</v>
      </c>
      <c r="Y70" s="72">
        <f t="shared" si="68"/>
        <v>0</v>
      </c>
      <c r="Z70" s="72">
        <f>IF($Z$7=36,SUM(Z55),IF($Z$7=37,SUM(Z55:Z56),IF($Z$7=38,SUM(Z55:Z57),IF($Z$7=39,SUM(Z55:Z58),IF($Z$7=40,SUM(Z55:Z59),IF($Z$7=41,SUM(Z55:Z60),IF($Z$7&gt;41,SUM(Z62),0)))))))</f>
        <v>0</v>
      </c>
      <c r="AA70" s="73">
        <f t="shared" si="69"/>
        <v>0</v>
      </c>
      <c r="AB70" s="114"/>
      <c r="AC70" s="114"/>
      <c r="AD70" s="114"/>
      <c r="AE70" s="114"/>
    </row>
    <row r="71" spans="1:31" ht="13.5" thickBot="1">
      <c r="A71" s="104" t="s">
        <v>40</v>
      </c>
      <c r="B71" s="105"/>
      <c r="C71" s="106"/>
      <c r="D71" s="139">
        <f aca="true" t="shared" si="75" ref="D71:K71">SUM(D65:D70)</f>
        <v>2</v>
      </c>
      <c r="E71" s="39">
        <f t="shared" si="75"/>
        <v>0</v>
      </c>
      <c r="F71" s="41">
        <f t="shared" si="75"/>
        <v>0</v>
      </c>
      <c r="G71" s="39">
        <f t="shared" si="75"/>
        <v>0</v>
      </c>
      <c r="H71" s="39">
        <f t="shared" si="75"/>
        <v>0</v>
      </c>
      <c r="I71" s="39">
        <f t="shared" si="75"/>
        <v>0</v>
      </c>
      <c r="J71" s="39">
        <f t="shared" si="75"/>
        <v>0</v>
      </c>
      <c r="K71" s="42">
        <f t="shared" si="75"/>
        <v>0</v>
      </c>
      <c r="L71" s="2"/>
      <c r="M71" s="2"/>
      <c r="N71" s="11" t="str">
        <f t="shared" si="66"/>
        <v>?</v>
      </c>
      <c r="O71" s="78">
        <f t="shared" si="67"/>
        <v>0</v>
      </c>
      <c r="P71" s="77">
        <f>SUM(P65:P70)</f>
        <v>0</v>
      </c>
      <c r="Q71" s="2"/>
      <c r="R71" s="46">
        <f>SUM(R65:R70)</f>
        <v>0</v>
      </c>
      <c r="S71" s="2"/>
      <c r="T71" s="2"/>
      <c r="U71" s="47">
        <f>SUM(U65:U70)</f>
        <v>0</v>
      </c>
      <c r="V71" s="2"/>
      <c r="W71" s="2"/>
      <c r="X71" s="48">
        <f>SUM(X65:X70)</f>
        <v>0</v>
      </c>
      <c r="Y71" s="41">
        <f>SUM(Y65:Y70)</f>
        <v>0</v>
      </c>
      <c r="Z71" s="41">
        <f>SUM(Z65:Z70)</f>
        <v>0</v>
      </c>
      <c r="AA71" s="42">
        <f>SUM(AA65:AA70)</f>
        <v>0</v>
      </c>
      <c r="AB71" s="114"/>
      <c r="AC71" s="114"/>
      <c r="AD71" s="114"/>
      <c r="AE71" s="114"/>
    </row>
    <row r="72" spans="14:15" s="114" customFormat="1" ht="12.75">
      <c r="N72" s="125"/>
      <c r="O72" s="126"/>
    </row>
    <row r="73" s="114" customFormat="1" ht="12.75"/>
    <row r="74" s="114" customFormat="1" ht="12.75"/>
    <row r="75" s="114" customFormat="1" ht="12.75">
      <c r="B75" s="138"/>
    </row>
    <row r="76" s="114" customFormat="1" ht="12.75"/>
  </sheetData>
  <sheetProtection sheet="1" objects="1" scenarios="1"/>
  <mergeCells count="52">
    <mergeCell ref="A69:C69"/>
    <mergeCell ref="A70:C70"/>
    <mergeCell ref="S3:Z3"/>
    <mergeCell ref="A65:C65"/>
    <mergeCell ref="A66:C66"/>
    <mergeCell ref="A67:C67"/>
    <mergeCell ref="A68:C68"/>
    <mergeCell ref="V61:W61"/>
    <mergeCell ref="V57:W57"/>
    <mergeCell ref="V58:W58"/>
    <mergeCell ref="V59:W59"/>
    <mergeCell ref="V60:W60"/>
    <mergeCell ref="V52:W52"/>
    <mergeCell ref="A1:E1"/>
    <mergeCell ref="V55:W55"/>
    <mergeCell ref="V56:W56"/>
    <mergeCell ref="V48:W48"/>
    <mergeCell ref="V49:W49"/>
    <mergeCell ref="V50:W50"/>
    <mergeCell ref="V51:W51"/>
    <mergeCell ref="V42:W42"/>
    <mergeCell ref="V43:W43"/>
    <mergeCell ref="V46:W46"/>
    <mergeCell ref="V47:W47"/>
    <mergeCell ref="V38:W38"/>
    <mergeCell ref="V39:W39"/>
    <mergeCell ref="V40:W40"/>
    <mergeCell ref="V41:W41"/>
    <mergeCell ref="V32:W32"/>
    <mergeCell ref="V33:W33"/>
    <mergeCell ref="V34:W34"/>
    <mergeCell ref="V37:W37"/>
    <mergeCell ref="V28:W28"/>
    <mergeCell ref="V29:W29"/>
    <mergeCell ref="V30:W30"/>
    <mergeCell ref="V31:W31"/>
    <mergeCell ref="V22:W22"/>
    <mergeCell ref="V23:W23"/>
    <mergeCell ref="V24:W24"/>
    <mergeCell ref="V25:W25"/>
    <mergeCell ref="V16:W16"/>
    <mergeCell ref="V19:W19"/>
    <mergeCell ref="V20:W20"/>
    <mergeCell ref="V21:W21"/>
    <mergeCell ref="V12:W12"/>
    <mergeCell ref="V13:W13"/>
    <mergeCell ref="V14:W14"/>
    <mergeCell ref="V15:W15"/>
    <mergeCell ref="Z1:AA1"/>
    <mergeCell ref="L9:M9"/>
    <mergeCell ref="V10:W10"/>
    <mergeCell ref="V11:W11"/>
  </mergeCells>
  <conditionalFormatting sqref="D5:D6">
    <cfRule type="cellIs" priority="1" dxfId="0" operator="equal" stopIfTrue="1">
      <formula>"ERROR"</formula>
    </cfRule>
  </conditionalFormatting>
  <conditionalFormatting sqref="O65:O71">
    <cfRule type="cellIs" priority="2" dxfId="1" operator="lessThan" stopIfTrue="1">
      <formula>$D$5</formula>
    </cfRule>
    <cfRule type="cellIs" priority="3" dxfId="2" operator="greaterThanOrEqual" stopIfTrue="1">
      <formula>$D$5</formula>
    </cfRule>
  </conditionalFormatting>
  <conditionalFormatting sqref="V10:V16 V37:V43 V19:V25 V28:V34 V46:V52 V55:V61">
    <cfRule type="cellIs" priority="4" dxfId="1" operator="equal" stopIfTrue="1">
      <formula>"ERROR"</formula>
    </cfRule>
    <cfRule type="cellIs" priority="5" dxfId="3" operator="equal" stopIfTrue="1">
      <formula>"PAY TYPE"</formula>
    </cfRule>
  </conditionalFormatting>
  <conditionalFormatting sqref="O10:O17 O19:O26 O28:O35 O37:O44 O46:O53 O55:O62">
    <cfRule type="cellIs" priority="6" dxfId="1" operator="lessThan" stopIfTrue="1">
      <formula>$D$5</formula>
    </cfRule>
    <cfRule type="cellIs" priority="7" dxfId="2" operator="greaterThan" stopIfTrue="1">
      <formula>$D$5</formula>
    </cfRule>
  </conditionalFormatting>
  <conditionalFormatting sqref="L10:L16 L19:L25 L28:L34 L37:L43 L46:L52 L55:L61">
    <cfRule type="cellIs" priority="8" dxfId="4" operator="notEqual" stopIfTrue="1">
      <formula>""</formula>
    </cfRule>
  </conditionalFormatting>
  <conditionalFormatting sqref="M10:M53 M55:M62">
    <cfRule type="cellIs" priority="9" dxfId="3" operator="notBetween" stopIfTrue="1">
      <formula>0.25</formula>
      <formula>-0.25</formula>
    </cfRule>
  </conditionalFormatting>
  <conditionalFormatting sqref="D7">
    <cfRule type="cellIs" priority="10" dxfId="1" operator="lessThan" stopIfTrue="1">
      <formula>0</formula>
    </cfRule>
    <cfRule type="cellIs" priority="11" dxfId="2" operator="greaterThan" stopIfTrue="1">
      <formula>0</formula>
    </cfRule>
  </conditionalFormatting>
  <printOptions/>
  <pageMargins left="0.25" right="0.25" top="0.5" bottom="0.25" header="0" footer="0"/>
  <pageSetup blackAndWhite="1" horizontalDpi="300" verticalDpi="300" orientation="landscape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2005-03-17T14:26:43Z</cp:lastPrinted>
  <dcterms:created xsi:type="dcterms:W3CDTF">2005-03-17T05:56:07Z</dcterms:created>
  <dcterms:modified xsi:type="dcterms:W3CDTF">2011-02-05T14:53:43Z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