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465" activeTab="0"/>
  </bookViews>
  <sheets>
    <sheet name="Instructions" sheetId="1" r:id="rId1"/>
    <sheet name="AnalysisWorksheet" sheetId="2" r:id="rId2"/>
    <sheet name="Admin" sheetId="3" state="veryHidden" r:id="rId3"/>
  </sheets>
  <definedNames/>
  <calcPr fullCalcOnLoad="1"/>
</workbook>
</file>

<file path=xl/comments2.xml><?xml version="1.0" encoding="utf-8"?>
<comments xmlns="http://schemas.openxmlformats.org/spreadsheetml/2006/main">
  <authors>
    <author>IntactAuto</author>
  </authors>
  <commentList>
    <comment ref="I5" authorId="0">
      <text>
        <r>
          <rPr>
            <b/>
            <sz val="8"/>
            <rFont val="Tahoma"/>
            <family val="0"/>
          </rPr>
          <t>Showroom Walk-In's:</t>
        </r>
        <r>
          <rPr>
            <sz val="8"/>
            <rFont val="Tahoma"/>
            <family val="0"/>
          </rPr>
          <t xml:space="preserve">
Number of individuals which show-up in your dealership showroom without initiating an E-mail, phone call or scheduling an appointment. These individual either state that they have read a Website Ad or possesses an E-Coupon or Web Advertisement.
</t>
        </r>
        <r>
          <rPr>
            <b/>
            <sz val="8"/>
            <rFont val="Tahoma"/>
            <family val="2"/>
          </rPr>
          <t>Note:</t>
        </r>
        <r>
          <rPr>
            <sz val="8"/>
            <rFont val="Tahoma"/>
            <family val="0"/>
          </rPr>
          <t xml:space="preserve"> An entry in this cell is automatically included in the Appointment Analysis portion of this report. </t>
        </r>
      </text>
    </comment>
    <comment ref="F5" authorId="0">
      <text>
        <r>
          <rPr>
            <b/>
            <sz val="8"/>
            <rFont val="Tahoma"/>
            <family val="0"/>
          </rPr>
          <t xml:space="preserve">E-Mail Leads Generated:
</t>
        </r>
        <r>
          <rPr>
            <sz val="8"/>
            <rFont val="Tahoma"/>
            <family val="2"/>
          </rPr>
          <t>Number of</t>
        </r>
        <r>
          <rPr>
            <b/>
            <sz val="8"/>
            <rFont val="Tahoma"/>
            <family val="0"/>
          </rPr>
          <t xml:space="preserve"> </t>
        </r>
        <r>
          <rPr>
            <sz val="8"/>
            <rFont val="Tahoma"/>
            <family val="2"/>
          </rPr>
          <t xml:space="preserve">E-mail leads requesting additional information which require an E-mail follow-up to obtain the phone number or permission for the  internet sales person to contact over the phone.
</t>
        </r>
        <r>
          <rPr>
            <b/>
            <sz val="8"/>
            <rFont val="Tahoma"/>
            <family val="2"/>
          </rPr>
          <t>Note:</t>
        </r>
        <r>
          <rPr>
            <sz val="8"/>
            <rFont val="Tahoma"/>
            <family val="2"/>
          </rPr>
          <t xml:space="preserve"> This number would also include e-mail leads with invalid phone numbers. If phone contact is made, </t>
        </r>
        <r>
          <rPr>
            <b/>
            <sz val="8"/>
            <rFont val="Tahoma"/>
            <family val="2"/>
          </rPr>
          <t>do not</t>
        </r>
        <r>
          <rPr>
            <sz val="8"/>
            <rFont val="Tahoma"/>
            <family val="2"/>
          </rPr>
          <t xml:space="preserve"> enter it within this column, it is considered a "E-mail / Phone Conversion".</t>
        </r>
      </text>
    </comment>
    <comment ref="H5" authorId="0">
      <text>
        <r>
          <rPr>
            <b/>
            <sz val="8"/>
            <rFont val="Tahoma"/>
            <family val="0"/>
          </rPr>
          <t>Phone Call Conversions:</t>
        </r>
        <r>
          <rPr>
            <sz val="8"/>
            <rFont val="Tahoma"/>
            <family val="0"/>
          </rPr>
          <t xml:space="preserve">
Number of individuals which called the dealership requesting additional information about a Website item or product which have </t>
        </r>
        <r>
          <rPr>
            <b/>
            <sz val="8"/>
            <rFont val="Tahoma"/>
            <family val="2"/>
          </rPr>
          <t>never</t>
        </r>
        <r>
          <rPr>
            <sz val="8"/>
            <rFont val="Tahoma"/>
            <family val="0"/>
          </rPr>
          <t xml:space="preserve"> submitted an E-mail request.
</t>
        </r>
        <r>
          <rPr>
            <b/>
            <sz val="8"/>
            <rFont val="Tahoma"/>
            <family val="2"/>
          </rPr>
          <t xml:space="preserve">Note: </t>
        </r>
        <r>
          <rPr>
            <sz val="8"/>
            <rFont val="Tahoma"/>
            <family val="0"/>
          </rPr>
          <t>E-mails received with a phone number requesting an immediate call from an internet sales person would fall within the category of "E-mail / Phone Conversion", if contact is made.</t>
        </r>
      </text>
    </comment>
    <comment ref="G5" authorId="0">
      <text>
        <r>
          <rPr>
            <b/>
            <sz val="8"/>
            <rFont val="Tahoma"/>
            <family val="0"/>
          </rPr>
          <t>E-mail  / Phone Conversions:</t>
        </r>
        <r>
          <rPr>
            <sz val="8"/>
            <rFont val="Tahoma"/>
            <family val="0"/>
          </rPr>
          <t xml:space="preserve">
Number of </t>
        </r>
        <r>
          <rPr>
            <i/>
            <u val="single"/>
            <sz val="8"/>
            <rFont val="Tahoma"/>
            <family val="2"/>
          </rPr>
          <t>Unique</t>
        </r>
        <r>
          <rPr>
            <sz val="8"/>
            <rFont val="Tahoma"/>
            <family val="0"/>
          </rPr>
          <t xml:space="preserve"> individuals which E-mailed the dealership and the dealership has now made phone contact with either within the given day or through follow-up.
</t>
        </r>
        <r>
          <rPr>
            <b/>
            <sz val="8"/>
            <rFont val="Tahoma"/>
            <family val="2"/>
          </rPr>
          <t xml:space="preserve">Note: </t>
        </r>
        <r>
          <rPr>
            <i/>
            <u val="single"/>
            <sz val="8"/>
            <rFont val="Tahoma"/>
            <family val="2"/>
          </rPr>
          <t>Unique</t>
        </r>
        <r>
          <rPr>
            <sz val="8"/>
            <rFont val="Tahoma"/>
            <family val="2"/>
          </rPr>
          <t xml:space="preserve"> means first and only the first time a phone contact has been made. The intention of this column is to prevent the duplication of a lead entry. A prospective lead shouldn't be counted twice, such as both an E-mail &amp; E-mail/Phone Conversion within this current time period.</t>
        </r>
      </text>
    </comment>
    <comment ref="J5" authorId="0">
      <text>
        <r>
          <rPr>
            <b/>
            <sz val="8"/>
            <rFont val="Tahoma"/>
            <family val="0"/>
          </rPr>
          <t>Total Sales Leads:</t>
        </r>
        <r>
          <rPr>
            <sz val="8"/>
            <rFont val="Tahoma"/>
            <family val="0"/>
          </rPr>
          <t xml:space="preserve">
Number of leads generated on given day.</t>
        </r>
      </text>
    </comment>
    <comment ref="L5" authorId="0">
      <text>
        <r>
          <rPr>
            <b/>
            <sz val="8"/>
            <rFont val="Tahoma"/>
            <family val="0"/>
          </rPr>
          <t xml:space="preserve">Appointments Scheduled:
</t>
        </r>
        <r>
          <rPr>
            <sz val="8"/>
            <rFont val="Tahoma"/>
            <family val="2"/>
          </rPr>
          <t xml:space="preserve">Total number of </t>
        </r>
        <r>
          <rPr>
            <i/>
            <u val="single"/>
            <sz val="8"/>
            <rFont val="Tahoma"/>
            <family val="2"/>
          </rPr>
          <t>first time</t>
        </r>
        <r>
          <rPr>
            <sz val="8"/>
            <rFont val="Tahoma"/>
            <family val="2"/>
          </rPr>
          <t xml:space="preserve"> appointments scheduled for a product demonstration. </t>
        </r>
        <r>
          <rPr>
            <b/>
            <sz val="8"/>
            <rFont val="Tahoma"/>
            <family val="2"/>
          </rPr>
          <t>Important</t>
        </r>
        <r>
          <rPr>
            <sz val="8"/>
            <rFont val="Tahoma"/>
            <family val="2"/>
          </rPr>
          <t xml:space="preserve"> - At </t>
        </r>
        <r>
          <rPr>
            <b/>
            <sz val="8"/>
            <rFont val="Tahoma"/>
            <family val="2"/>
          </rPr>
          <t>No Point</t>
        </r>
        <r>
          <rPr>
            <sz val="8"/>
            <rFont val="Tahoma"/>
            <family val="2"/>
          </rPr>
          <t xml:space="preserve"> should a Re-Scheduled appointment be included in this number.</t>
        </r>
        <r>
          <rPr>
            <b/>
            <sz val="8"/>
            <rFont val="Tahoma"/>
            <family val="0"/>
          </rPr>
          <t xml:space="preserve">
</t>
        </r>
        <r>
          <rPr>
            <b/>
            <sz val="8"/>
            <rFont val="Tahoma"/>
            <family val="2"/>
          </rPr>
          <t>Note:</t>
        </r>
        <r>
          <rPr>
            <sz val="8"/>
            <rFont val="Tahoma"/>
            <family val="2"/>
          </rPr>
          <t xml:space="preserve"> This number includes both appointments scheduled from leads generated on the given day and through prior period internet lead follow-up.
If following-up on a lead that was previously flagged as a "30 Day Dead Lead" count as a MINUS ONE within the "30 Day Dead Lead" column. This entry will increase your number of "Hot e-Prospects &lt; 30 Days Purchase Opportunity" value.</t>
        </r>
      </text>
    </comment>
    <comment ref="O5" authorId="0">
      <text>
        <r>
          <rPr>
            <b/>
            <sz val="8"/>
            <rFont val="Tahoma"/>
            <family val="0"/>
          </rPr>
          <t xml:space="preserve">30 Day Dead - "Hot Lead":
</t>
        </r>
        <r>
          <rPr>
            <sz val="8"/>
            <rFont val="Tahoma"/>
            <family val="2"/>
          </rPr>
          <t xml:space="preserve">Many internet leads generated are still in the research or inquiry mode with purchasing intentions that can extend outward several months. The intention of this column is to provide an approximation of how many of the current internet leads intend on purchasing within a 30 day period. This in turn allows you to project potential internet sales going forward and put a push on the internet personal to schedule appointments for a presentation or provide an explanation as to what it will take to turn these prospective leads into sales.
How this column works is that as internet leads are contacted and qualified one will determine if the potential of </t>
        </r>
        <r>
          <rPr>
            <u val="single"/>
            <sz val="8"/>
            <rFont val="Tahoma"/>
            <family val="2"/>
          </rPr>
          <t>scheduling an appointment for a presentation within 30 days exist</t>
        </r>
        <r>
          <rPr>
            <sz val="8"/>
            <rFont val="Tahoma"/>
            <family val="2"/>
          </rPr>
          <t xml:space="preserve">. If not or the internet lead is deemed to be unsellable you would count that as one “30 Day Dead Hot Lead”.  This in turn reduces the number value of “Hot e-Prospects &lt; 30 Days Purchase Opportunity” available for immediate and consistent follow-up as well as reducing projected internet sales.
To verify if the total number of  “Hot e-Prospects &lt; 30 Days Purchase Opportunity” is correct all one would have to do is review the listing of internet prospects being followed-up on and that total number should match the “Hot e-Prospects &lt; 30 Days Purchase Opportunity” number.
</t>
        </r>
        <r>
          <rPr>
            <b/>
            <sz val="8"/>
            <rFont val="Tahoma"/>
            <family val="2"/>
          </rPr>
          <t>Note:</t>
        </r>
        <r>
          <rPr>
            <sz val="8"/>
            <rFont val="Tahoma"/>
            <family val="2"/>
          </rPr>
          <t xml:space="preserve"> At times due to the fact that internet leads have an extended buying cycle it’s possible that as aged leads are followed-up on that a prospect that was previously flagged as a  “30 Day Dead Hot Lead” becomes a hot lead again, simply count them as a MINUS ONE within this column. That in turn increases your potential sales numbers and corrects your cumulative to date counts. Also keep this in-mind while recording newly schedule </t>
        </r>
        <r>
          <rPr>
            <i/>
            <u val="single"/>
            <sz val="8"/>
            <rFont val="Tahoma"/>
            <family val="2"/>
          </rPr>
          <t>first time</t>
        </r>
        <r>
          <rPr>
            <sz val="8"/>
            <rFont val="Tahoma"/>
            <family val="2"/>
          </rPr>
          <t xml:space="preserve"> appointments.
(See Appointments Scheduled Comments)</t>
        </r>
        <r>
          <rPr>
            <b/>
            <sz val="8"/>
            <rFont val="Tahoma"/>
            <family val="0"/>
          </rPr>
          <t xml:space="preserve">
</t>
        </r>
        <r>
          <rPr>
            <sz val="8"/>
            <rFont val="Tahoma"/>
            <family val="2"/>
          </rPr>
          <t/>
        </r>
      </text>
    </comment>
    <comment ref="N5" authorId="0">
      <text>
        <r>
          <rPr>
            <b/>
            <sz val="8"/>
            <rFont val="Tahoma"/>
            <family val="0"/>
          </rPr>
          <t xml:space="preserve">Appointment No-Shows:
</t>
        </r>
        <r>
          <rPr>
            <sz val="8"/>
            <rFont val="Tahoma"/>
            <family val="2"/>
          </rPr>
          <t xml:space="preserve">This column equals the total number of appointments scheduled for any given day which did not show for whatever reason and </t>
        </r>
        <r>
          <rPr>
            <b/>
            <sz val="8"/>
            <rFont val="Tahoma"/>
            <family val="2"/>
          </rPr>
          <t>could not</t>
        </r>
        <r>
          <rPr>
            <sz val="8"/>
            <rFont val="Tahoma"/>
            <family val="2"/>
          </rPr>
          <t xml:space="preserve"> be immediately rescheduled. </t>
        </r>
        <r>
          <rPr>
            <b/>
            <sz val="8"/>
            <rFont val="Tahoma"/>
            <family val="0"/>
          </rPr>
          <t xml:space="preserve">
</t>
        </r>
        <r>
          <rPr>
            <sz val="8"/>
            <rFont val="Tahoma"/>
            <family val="2"/>
          </rPr>
          <t xml:space="preserve">
</t>
        </r>
        <r>
          <rPr>
            <b/>
            <sz val="8"/>
            <rFont val="Tahoma"/>
            <family val="2"/>
          </rPr>
          <t>Note:</t>
        </r>
        <r>
          <rPr>
            <sz val="8"/>
            <rFont val="Tahoma"/>
            <family val="2"/>
          </rPr>
          <t xml:space="preserve"> The main objective of this column is to determine if a weakness exist within your scheduling procedures that needs to be corrected, such as appointment remainders or improper scheduling / closing-confirmation procedures. The bottom-line is data entry consistency when attempting to establish dealership benchmarks for tracking potential sales lead fallout. </t>
        </r>
        <r>
          <rPr>
            <b/>
            <sz val="8"/>
            <rFont val="Tahoma"/>
            <family val="2"/>
          </rPr>
          <t>Also</t>
        </r>
        <r>
          <rPr>
            <sz val="8"/>
            <rFont val="Tahoma"/>
            <family val="2"/>
          </rPr>
          <t xml:space="preserve">, remember if the appointment is re-scheduled </t>
        </r>
        <r>
          <rPr>
            <b/>
            <sz val="8"/>
            <rFont val="Tahoma"/>
            <family val="2"/>
          </rPr>
          <t>Do Not</t>
        </r>
        <r>
          <rPr>
            <sz val="8"/>
            <rFont val="Tahoma"/>
            <family val="2"/>
          </rPr>
          <t xml:space="preserve"> count the re-scheduling as a New Appointment Scheduled, that column is solely for </t>
        </r>
        <r>
          <rPr>
            <i/>
            <u val="single"/>
            <sz val="8"/>
            <rFont val="Tahoma"/>
            <family val="2"/>
          </rPr>
          <t>first time</t>
        </r>
        <r>
          <rPr>
            <sz val="8"/>
            <rFont val="Tahoma"/>
            <family val="2"/>
          </rPr>
          <t xml:space="preserve"> appointments scheduled.</t>
        </r>
      </text>
    </comment>
    <comment ref="R5" authorId="0">
      <text>
        <r>
          <rPr>
            <b/>
            <sz val="8"/>
            <rFont val="Tahoma"/>
            <family val="0"/>
          </rPr>
          <t>Total Number of Sales:</t>
        </r>
        <r>
          <rPr>
            <sz val="8"/>
            <rFont val="Tahoma"/>
            <family val="0"/>
          </rPr>
          <t xml:space="preserve">
Enter the total number of internet sales made which where </t>
        </r>
        <r>
          <rPr>
            <b/>
            <sz val="8"/>
            <rFont val="Tahoma"/>
            <family val="2"/>
          </rPr>
          <t>Actually Delivered</t>
        </r>
        <r>
          <rPr>
            <sz val="8"/>
            <rFont val="Tahoma"/>
            <family val="0"/>
          </rPr>
          <t xml:space="preserve"> to prospects which originated as an internet sales lead. This number requires additional analysis on the Internet Closing Ratio and Profit Report, but since a Sales-Delivery is the ultimate goal of the internet sales process it would only be fitting to include the total number of deliveries within the content of this report.</t>
        </r>
      </text>
    </comment>
    <comment ref="P5" authorId="0">
      <text>
        <r>
          <rPr>
            <b/>
            <sz val="8"/>
            <rFont val="Tahoma"/>
            <family val="0"/>
          </rPr>
          <t xml:space="preserve">Showroom Walk-In's:
</t>
        </r>
        <r>
          <rPr>
            <sz val="8"/>
            <rFont val="Tahoma"/>
            <family val="2"/>
          </rPr>
          <t xml:space="preserve">These are actual leads generated by the internet marketing efforts which have entered the dealership for a product demonstration. This entry is made within the </t>
        </r>
        <r>
          <rPr>
            <b/>
            <sz val="8"/>
            <rFont val="Tahoma"/>
            <family val="2"/>
          </rPr>
          <t>"Internet Sales Leads Generated"</t>
        </r>
        <r>
          <rPr>
            <sz val="8"/>
            <rFont val="Tahoma"/>
            <family val="2"/>
          </rPr>
          <t xml:space="preserve"> portion of this worksheet as Showroom Walk-In's, be sure to enter your count there.
These leads generated have now entered the next level of internet generated sales lead tracking and </t>
        </r>
        <r>
          <rPr>
            <b/>
            <sz val="8"/>
            <rFont val="Tahoma"/>
            <family val="2"/>
          </rPr>
          <t>in the future no longer will effect this internet marketing report except to record the sale</t>
        </r>
        <r>
          <rPr>
            <sz val="8"/>
            <rFont val="Tahoma"/>
            <family val="2"/>
          </rPr>
          <t>. They are now considered Internet sales floor traffic and will be factored into the Internet Closing Ratio and Gross Profit Reports.</t>
        </r>
      </text>
    </comment>
    <comment ref="P2" authorId="0">
      <text>
        <r>
          <rPr>
            <b/>
            <sz val="8"/>
            <rFont val="Tahoma"/>
            <family val="0"/>
          </rPr>
          <t xml:space="preserve">Monthly Worksheet Date:
</t>
        </r>
        <r>
          <rPr>
            <sz val="8"/>
            <rFont val="Tahoma"/>
            <family val="2"/>
          </rPr>
          <t>Enter The Current Month &amp; Year,
format (mm/yyyy)</t>
        </r>
        <r>
          <rPr>
            <b/>
            <sz val="8"/>
            <rFont val="Tahoma"/>
            <family val="0"/>
          </rPr>
          <t xml:space="preserve">
</t>
        </r>
        <r>
          <rPr>
            <sz val="8"/>
            <rFont val="Tahoma"/>
            <family val="0"/>
          </rPr>
          <t xml:space="preserve">
</t>
        </r>
      </text>
    </comment>
    <comment ref="H41" authorId="0">
      <text>
        <r>
          <rPr>
            <b/>
            <sz val="8"/>
            <rFont val="Tahoma"/>
            <family val="0"/>
          </rPr>
          <t>Monthly Total - Leads or Visitors:</t>
        </r>
        <r>
          <rPr>
            <sz val="8"/>
            <rFont val="Tahoma"/>
            <family val="0"/>
          </rPr>
          <t xml:space="preserve">
In many cases this value would be the total number of Website visitors unless one is utilizing this worksheet to track Third-Party Lead sources.
This number can normally be obtained by reviewing the website statistical summary report available through your site administrative features or through your site provider. This is an extremely important number and if you find it is not available, something is wrong.</t>
        </r>
      </text>
    </comment>
    <comment ref="H42" authorId="0">
      <text>
        <r>
          <rPr>
            <b/>
            <sz val="8"/>
            <rFont val="Tahoma"/>
            <family val="0"/>
          </rPr>
          <t>Monthly Total - Unique Leads:</t>
        </r>
        <r>
          <rPr>
            <sz val="8"/>
            <rFont val="Tahoma"/>
            <family val="0"/>
          </rPr>
          <t xml:space="preserve">
In many cases this value would be the total number of Web site Unquiet Visitors unless one is utilizing this worksheet to track Third-Party Lead sources.
This number also can normally be obtained by reviewing the website statistical summary report available through your site administrative features or through your site provider. This is also is an extremely important number and if you find it is not available, something is wrong. This number is extremely important when determining if your marketing campaigns are attracting new interest prospects and if previously Web site visitors are return for additional or updated information.</t>
        </r>
      </text>
    </comment>
    <comment ref="N2" authorId="0">
      <text>
        <r>
          <rPr>
            <b/>
            <sz val="8"/>
            <rFont val="Tahoma"/>
            <family val="0"/>
          </rPr>
          <t xml:space="preserve">Worksheet Lead Source Analysis Title:
</t>
        </r>
        <r>
          <rPr>
            <sz val="8"/>
            <rFont val="Tahoma"/>
            <family val="2"/>
          </rPr>
          <t>This worksheet was originally design to analysis the effectiveness of a dealership Web site but may also be utilized to track Third-Party Lead Sources or dealership Micro-Sites.
Enter a description that  best describes this worksheet  such as; Domain Address - Name or a Third-Party Lead source description.</t>
        </r>
      </text>
    </comment>
    <comment ref="M5" authorId="0">
      <text>
        <r>
          <rPr>
            <b/>
            <sz val="8"/>
            <rFont val="Tahoma"/>
            <family val="0"/>
          </rPr>
          <t xml:space="preserve">Appointment Shows:
</t>
        </r>
        <r>
          <rPr>
            <sz val="8"/>
            <rFont val="Tahoma"/>
            <family val="2"/>
          </rPr>
          <t xml:space="preserve">These are actual internet leads which have entered the dealership for the </t>
        </r>
        <r>
          <rPr>
            <i/>
            <u val="single"/>
            <sz val="8"/>
            <rFont val="Tahoma"/>
            <family val="2"/>
          </rPr>
          <t>first time</t>
        </r>
        <r>
          <rPr>
            <sz val="8"/>
            <rFont val="Tahoma"/>
            <family val="2"/>
          </rPr>
          <t xml:space="preserve"> after scheduling an appointment for a product demonstration due to the internet marketing efforts.
These leads generated have now entered the next level of internet generated sales lead tracking and </t>
        </r>
        <r>
          <rPr>
            <b/>
            <sz val="8"/>
            <rFont val="Tahoma"/>
            <family val="2"/>
          </rPr>
          <t>in the future no longer will effect this internet marketing report except to record the sale</t>
        </r>
        <r>
          <rPr>
            <sz val="8"/>
            <rFont val="Tahoma"/>
            <family val="2"/>
          </rPr>
          <t xml:space="preserve">. They are now considered Internet sales floor traffic and will be factored into the Internet Closing Ratio and Gross Profit Reports.
</t>
        </r>
      </text>
    </comment>
  </commentList>
</comments>
</file>

<file path=xl/sharedStrings.xml><?xml version="1.0" encoding="utf-8"?>
<sst xmlns="http://schemas.openxmlformats.org/spreadsheetml/2006/main" count="68" uniqueCount="66">
  <si>
    <t>Phone Call Conversions</t>
  </si>
  <si>
    <t>E-mail  / Phone Conversions</t>
  </si>
  <si>
    <t>Total Sales Leads</t>
  </si>
  <si>
    <t>Internet Sales Lead Generated</t>
  </si>
  <si>
    <t>Appointments Scheduled</t>
  </si>
  <si>
    <t>Appointments Shows</t>
  </si>
  <si>
    <t>Showroom Walk-In's</t>
  </si>
  <si>
    <t>Appointments No-Shows</t>
  </si>
  <si>
    <t>E-mail Leads Generated</t>
  </si>
  <si>
    <t>Total Number of Sales</t>
  </si>
  <si>
    <t>Unit Sales</t>
  </si>
  <si>
    <t>Appointment Analysis - Showroom Demonstrations</t>
  </si>
  <si>
    <t>Activity Date</t>
  </si>
  <si>
    <t>Dealership Web Site</t>
  </si>
  <si>
    <t>% of Leads</t>
  </si>
  <si>
    <t>Totals</t>
  </si>
  <si>
    <t>Sales Leads</t>
  </si>
  <si>
    <t>Monthly Total - Visitors or Leads</t>
  </si>
  <si>
    <t>% of Appointment Scheduled / Website Visitors</t>
  </si>
  <si>
    <t>% of Showroom Walk-In's / Website Visitors</t>
  </si>
  <si>
    <t>% of Appointments Scheduled / Shows</t>
  </si>
  <si>
    <t>% of Appointment Scheduled / No-Shows</t>
  </si>
  <si>
    <t xml:space="preserve">30 Day Dead "Hot Lead" </t>
  </si>
  <si>
    <t>Web Statistics</t>
  </si>
  <si>
    <t>Monthly Total - Unquiet Leads</t>
  </si>
  <si>
    <t>Scheduling</t>
  </si>
  <si>
    <t>Internet Lead Analysis</t>
  </si>
  <si>
    <t>Appointment Scheduling Analysis</t>
  </si>
  <si>
    <t>% of Appointments Shows / Website Visitors</t>
  </si>
  <si>
    <t>Key Performance Indicators - Website Analysis Worksheet</t>
  </si>
  <si>
    <t>% of Sales / Website Visitors - Leads</t>
  </si>
  <si>
    <t>Hot e-Prospects &lt; 30 Days Purchase Opportunity</t>
  </si>
  <si>
    <t>%  e-Prospects &lt; 30 Days Purchase Opportunity</t>
  </si>
  <si>
    <t>%  30 Day Dead Hot e-Prospects / Website Visitors</t>
  </si>
  <si>
    <t>The Above Calculations Removes Showroom Walk-In's</t>
  </si>
  <si>
    <t>Internet Lead Activity Summary</t>
  </si>
  <si>
    <t>IntactAuto.com</t>
  </si>
  <si>
    <t>Created 12/29/2008, © All Right Reserved</t>
  </si>
  <si>
    <r>
      <t xml:space="preserve">E-mail </t>
    </r>
    <r>
      <rPr>
        <b/>
        <sz val="11"/>
        <color indexed="18"/>
        <rFont val="Arial"/>
        <family val="2"/>
      </rPr>
      <t xml:space="preserve">or </t>
    </r>
    <r>
      <rPr>
        <b/>
        <sz val="11"/>
        <rFont val="Arial"/>
        <family val="2"/>
      </rPr>
      <t xml:space="preserve">Call,  </t>
    </r>
    <r>
      <rPr>
        <b/>
        <sz val="11"/>
        <color indexed="18"/>
        <rFont val="Arial"/>
        <family val="2"/>
      </rPr>
      <t>IntactAuto Support: ExcelHelp@IntactAuto.com or visit the Website: www.IntactAuto.com</t>
    </r>
  </si>
  <si>
    <t>This Useful Spreadsheet can also be used for;</t>
  </si>
  <si>
    <t>Tracking an Individuals Online Sales Effectiveness</t>
  </si>
  <si>
    <t>Projecting Potential Sales within the following 30 Days</t>
  </si>
  <si>
    <t>combines the monthly values provided within this spreadsheet.</t>
  </si>
  <si>
    <t>Pinpointing Weaknesses in Online Sales Marketing Procedures</t>
  </si>
  <si>
    <t>General Spreadsheet Usage Instructions</t>
  </si>
  <si>
    <r>
      <t>Color Coding</t>
    </r>
    <r>
      <rPr>
        <sz val="10"/>
        <rFont val="Arial"/>
        <family val="0"/>
      </rPr>
      <t xml:space="preserve"> is utilized to simplify usage of this spreadsheet. The only field that a user may input data is </t>
    </r>
    <r>
      <rPr>
        <b/>
        <sz val="10"/>
        <rFont val="Arial"/>
        <family val="2"/>
      </rPr>
      <t>YELLOW</t>
    </r>
    <r>
      <rPr>
        <sz val="10"/>
        <rFont val="Arial"/>
        <family val="2"/>
      </rPr>
      <t xml:space="preserve"> in color.</t>
    </r>
  </si>
  <si>
    <r>
      <t xml:space="preserve">There are </t>
    </r>
    <r>
      <rPr>
        <b/>
        <sz val="10"/>
        <rFont val="Arial"/>
        <family val="2"/>
      </rPr>
      <t>Help-Comment</t>
    </r>
    <r>
      <rPr>
        <sz val="10"/>
        <rFont val="Arial"/>
        <family val="0"/>
      </rPr>
      <t xml:space="preserve"> boxes on this spreadsheet, look for the </t>
    </r>
    <r>
      <rPr>
        <b/>
        <sz val="10"/>
        <rFont val="Arial"/>
        <family val="2"/>
      </rPr>
      <t>RED</t>
    </r>
    <r>
      <rPr>
        <sz val="10"/>
        <rFont val="Arial"/>
        <family val="0"/>
      </rPr>
      <t xml:space="preserve"> triangle and place your arrow over them for instructions.</t>
    </r>
  </si>
  <si>
    <t>You will see that the Activity Dates will self-populate.</t>
  </si>
  <si>
    <t>or a Third-Party Lead source description within the worksheet lead source analysis title.</t>
  </si>
  <si>
    <t>Last and most importantly, if you have any questions as to how to use this spreadsheet;</t>
  </si>
  <si>
    <t>upon expanding on these raw internet sales numbers will than be able to effectively manage any current online marketing</t>
  </si>
  <si>
    <t>It is not intended to meet all the dealership online reporting requirements to manage a cost-effective, successful online</t>
  </si>
  <si>
    <t>This Excel® spreadsheet is designed to assist the Automotive Dealer in tracking the effectiveness of a their Dealership</t>
  </si>
  <si>
    <t>Website, Micro-Sites, and Third-Party Lead sources. It is a simple worksheet which will cumulatively total Month-to--Date</t>
  </si>
  <si>
    <t>leads generated, appointments scheduled and sales totals.</t>
  </si>
  <si>
    <r>
      <t xml:space="preserve">marketing campaign. It is intended to provide an auto dealer with a reporting system that will </t>
    </r>
    <r>
      <rPr>
        <b/>
        <sz val="10"/>
        <color indexed="18"/>
        <rFont val="Arial"/>
        <family val="2"/>
      </rPr>
      <t>track the minimal amount</t>
    </r>
    <r>
      <rPr>
        <sz val="10"/>
        <rFont val="Arial"/>
        <family val="0"/>
      </rPr>
      <t xml:space="preserve"> of </t>
    </r>
  </si>
  <si>
    <r>
      <t xml:space="preserve">information </t>
    </r>
    <r>
      <rPr>
        <b/>
        <sz val="10"/>
        <rFont val="Arial"/>
        <family val="2"/>
      </rPr>
      <t>all</t>
    </r>
    <r>
      <rPr>
        <sz val="10"/>
        <rFont val="Arial"/>
        <family val="0"/>
      </rPr>
      <t xml:space="preserve"> dealerships should be aware of when creating, reviewing and managing an online marketing campaign.</t>
    </r>
  </si>
  <si>
    <t>With the data generated by this report a dealership be able to determine the cost-effectiveness of a online campaign and</t>
  </si>
  <si>
    <t>efforts in a business like manner, by knowing its return-on-investment.</t>
  </si>
  <si>
    <r>
      <t xml:space="preserve">Last but not least, as time progresses you'll establish </t>
    </r>
    <r>
      <rPr>
        <b/>
        <sz val="10"/>
        <rFont val="Arial"/>
        <family val="2"/>
      </rPr>
      <t>dealership benchmarks</t>
    </r>
    <r>
      <rPr>
        <sz val="10"/>
        <rFont val="Arial"/>
        <family val="0"/>
      </rPr>
      <t xml:space="preserve"> by monitoring and collecting the data made </t>
    </r>
  </si>
  <si>
    <r>
      <t xml:space="preserve">available with these analysis reports. Remember, the keys to establishing benchmarks is </t>
    </r>
    <r>
      <rPr>
        <b/>
        <sz val="10"/>
        <color indexed="18"/>
        <rFont val="Arial"/>
        <family val="2"/>
      </rPr>
      <t>Data Accumulation Consistency</t>
    </r>
    <r>
      <rPr>
        <sz val="10"/>
        <rFont val="Arial"/>
        <family val="0"/>
      </rPr>
      <t>.</t>
    </r>
  </si>
  <si>
    <t>This workbook could also be utilized for tracking long-term trends, simply by constructing a summary worksheet which</t>
  </si>
  <si>
    <r>
      <t>1 )</t>
    </r>
    <r>
      <rPr>
        <sz val="10"/>
        <rFont val="Arial"/>
        <family val="0"/>
      </rPr>
      <t xml:space="preserve"> Take one minute and read all the available Help-Comment boxes.</t>
    </r>
  </si>
  <si>
    <r>
      <t>2 )</t>
    </r>
    <r>
      <rPr>
        <sz val="10"/>
        <rFont val="Arial"/>
        <family val="0"/>
      </rPr>
      <t xml:space="preserve"> Enter a description that best describes your worksheet such as; Domain Address, Website Name</t>
    </r>
  </si>
  <si>
    <r>
      <t>3 )</t>
    </r>
    <r>
      <rPr>
        <sz val="10"/>
        <rFont val="Arial"/>
        <family val="0"/>
      </rPr>
      <t xml:space="preserve"> Enter the Current Month &amp; Year, format (mm/yyyy) within the Date Cell/Box.</t>
    </r>
  </si>
  <si>
    <t>4 ) Enjoy and obtain a real return on your marketing investments.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</si>
</sst>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
    <numFmt numFmtId="166" formatCode="mm/dd/yy;@"/>
    <numFmt numFmtId="167" formatCode="[$-409]d\-mmm;@"/>
    <numFmt numFmtId="168" formatCode="[$-409]mmmm\-yy;@"/>
    <numFmt numFmtId="169" formatCode="0.000%"/>
  </numFmts>
  <fonts count="22">
    <font>
      <sz val="10"/>
      <name val="Arial"/>
      <family val="0"/>
    </font>
    <font>
      <sz val="8"/>
      <name val="Tahoma"/>
      <family val="0"/>
    </font>
    <font>
      <b/>
      <sz val="8"/>
      <name val="Tahoma"/>
      <family val="0"/>
    </font>
    <font>
      <i/>
      <u val="single"/>
      <sz val="8"/>
      <name val="Tahoma"/>
      <family val="2"/>
    </font>
    <font>
      <b/>
      <sz val="16"/>
      <name val="Arial"/>
      <family val="2"/>
    </font>
    <font>
      <b/>
      <sz val="10"/>
      <name val="Arial"/>
      <family val="2"/>
    </font>
    <font>
      <sz val="12"/>
      <name val="Arial"/>
      <family val="0"/>
    </font>
    <font>
      <b/>
      <sz val="18"/>
      <name val="Arial"/>
      <family val="2"/>
    </font>
    <font>
      <b/>
      <sz val="12"/>
      <name val="Arial"/>
      <family val="0"/>
    </font>
    <font>
      <sz val="9"/>
      <name val="Arial"/>
      <family val="2"/>
    </font>
    <font>
      <b/>
      <sz val="11"/>
      <name val="Arial"/>
      <family val="2"/>
    </font>
    <font>
      <u val="single"/>
      <sz val="8"/>
      <name val="Tahoma"/>
      <family val="2"/>
    </font>
    <font>
      <sz val="8"/>
      <name val="Arial"/>
      <family val="0"/>
    </font>
    <font>
      <sz val="7"/>
      <color indexed="62"/>
      <name val="Arial"/>
      <family val="0"/>
    </font>
    <font>
      <b/>
      <sz val="16"/>
      <color indexed="18"/>
      <name val="Arial"/>
      <family val="2"/>
    </font>
    <font>
      <b/>
      <sz val="10"/>
      <color indexed="18"/>
      <name val="Arial"/>
      <family val="2"/>
    </font>
    <font>
      <b/>
      <sz val="14"/>
      <color indexed="18"/>
      <name val="Arial"/>
      <family val="2"/>
    </font>
    <font>
      <b/>
      <sz val="11"/>
      <color indexed="18"/>
      <name val="Arial"/>
      <family val="2"/>
    </font>
    <font>
      <b/>
      <sz val="10"/>
      <color indexed="55"/>
      <name val="Arial"/>
      <family val="2"/>
    </font>
    <font>
      <b/>
      <sz val="14"/>
      <color indexed="22"/>
      <name val="Arial"/>
      <family val="2"/>
    </font>
    <font>
      <b/>
      <sz val="10"/>
      <color indexed="22"/>
      <name val="Arial"/>
      <family val="0"/>
    </font>
    <font>
      <b/>
      <sz val="8"/>
      <name val="Arial"/>
      <family val="2"/>
    </font>
  </fonts>
  <fills count="7">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0" xfId="0" applyAlignment="1" applyProtection="1">
      <alignment/>
      <protection hidden="1"/>
    </xf>
    <xf numFmtId="0" fontId="4" fillId="0" borderId="0" xfId="0" applyFont="1" applyAlignment="1" applyProtection="1">
      <alignment/>
      <protection hidden="1"/>
    </xf>
    <xf numFmtId="165" fontId="0" fillId="0" borderId="0" xfId="0" applyNumberFormat="1" applyAlignment="1" applyProtection="1">
      <alignment horizontal="center"/>
      <protection hidden="1"/>
    </xf>
    <xf numFmtId="0" fontId="0" fillId="0" borderId="0" xfId="0" applyFill="1" applyBorder="1" applyAlignment="1" applyProtection="1">
      <alignment horizontal="center" wrapText="1"/>
      <protection hidden="1"/>
    </xf>
    <xf numFmtId="0" fontId="0" fillId="0" borderId="0" xfId="0" applyAlignment="1" applyProtection="1">
      <alignment horizontal="center" wrapText="1"/>
      <protection hidden="1"/>
    </xf>
    <xf numFmtId="167" fontId="0" fillId="2" borderId="1" xfId="0" applyNumberFormat="1" applyFill="1" applyBorder="1" applyAlignment="1" applyProtection="1">
      <alignment horizontal="center"/>
      <protection hidden="1"/>
    </xf>
    <xf numFmtId="166" fontId="0" fillId="0" borderId="0" xfId="0" applyNumberFormat="1" applyFill="1" applyBorder="1" applyAlignment="1" applyProtection="1">
      <alignment horizontal="center"/>
      <protection hidden="1"/>
    </xf>
    <xf numFmtId="1" fontId="0" fillId="2" borderId="1" xfId="0" applyNumberFormat="1" applyFill="1" applyBorder="1" applyAlignment="1" applyProtection="1">
      <alignment horizontal="center"/>
      <protection hidden="1"/>
    </xf>
    <xf numFmtId="14" fontId="0" fillId="0" borderId="0" xfId="0" applyNumberFormat="1" applyAlignment="1" applyProtection="1">
      <alignment/>
      <protection hidden="1"/>
    </xf>
    <xf numFmtId="165" fontId="5" fillId="3" borderId="1" xfId="0" applyNumberFormat="1" applyFont="1" applyFill="1" applyBorder="1" applyAlignment="1" applyProtection="1">
      <alignment horizontal="center"/>
      <protection hidden="1"/>
    </xf>
    <xf numFmtId="0" fontId="7" fillId="0" borderId="0" xfId="0" applyFont="1" applyAlignment="1" applyProtection="1">
      <alignment/>
      <protection hidden="1"/>
    </xf>
    <xf numFmtId="0" fontId="8" fillId="0" borderId="0" xfId="0" applyFont="1" applyAlignment="1" applyProtection="1">
      <alignment/>
      <protection hidden="1"/>
    </xf>
    <xf numFmtId="0" fontId="0" fillId="4" borderId="1" xfId="0" applyFill="1" applyBorder="1" applyAlignment="1" applyProtection="1">
      <alignment horizontal="center" wrapText="1"/>
      <protection hidden="1"/>
    </xf>
    <xf numFmtId="0" fontId="0" fillId="3" borderId="1" xfId="0" applyFill="1" applyBorder="1" applyAlignment="1" applyProtection="1">
      <alignment horizontal="center" wrapText="1"/>
      <protection hidden="1"/>
    </xf>
    <xf numFmtId="0" fontId="0" fillId="0" borderId="0" xfId="0" applyAlignment="1" applyProtection="1">
      <alignment/>
      <protection hidden="1"/>
    </xf>
    <xf numFmtId="0" fontId="5" fillId="5" borderId="1" xfId="0" applyFont="1" applyFill="1" applyBorder="1" applyAlignment="1" applyProtection="1">
      <alignment horizontal="center"/>
      <protection hidden="1"/>
    </xf>
    <xf numFmtId="10" fontId="0" fillId="4" borderId="1" xfId="0" applyNumberFormat="1" applyFont="1" applyFill="1" applyBorder="1" applyAlignment="1" applyProtection="1">
      <alignment horizontal="center"/>
      <protection hidden="1"/>
    </xf>
    <xf numFmtId="1" fontId="5" fillId="3" borderId="1" xfId="0" applyNumberFormat="1" applyFont="1" applyFill="1" applyBorder="1" applyAlignment="1" applyProtection="1">
      <alignment horizontal="center"/>
      <protection hidden="1"/>
    </xf>
    <xf numFmtId="1" fontId="5" fillId="5" borderId="1" xfId="0" applyNumberFormat="1" applyFont="1"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ont="1" applyAlignment="1" applyProtection="1">
      <alignment horizontal="center"/>
      <protection hidden="1"/>
    </xf>
    <xf numFmtId="0" fontId="9" fillId="0" borderId="0" xfId="0" applyFont="1" applyAlignment="1" applyProtection="1">
      <alignment horizontal="center"/>
      <protection hidden="1"/>
    </xf>
    <xf numFmtId="169" fontId="9" fillId="0" borderId="0" xfId="0" applyNumberFormat="1" applyFont="1" applyFill="1" applyBorder="1" applyAlignment="1" applyProtection="1">
      <alignment/>
      <protection hidden="1"/>
    </xf>
    <xf numFmtId="0" fontId="5" fillId="0" borderId="0" xfId="0" applyFont="1" applyAlignment="1" applyProtection="1">
      <alignment/>
      <protection hidden="1"/>
    </xf>
    <xf numFmtId="169" fontId="9" fillId="0" borderId="0" xfId="0" applyNumberFormat="1" applyFont="1" applyFill="1" applyBorder="1" applyAlignment="1" applyProtection="1">
      <alignment/>
      <protection hidden="1"/>
    </xf>
    <xf numFmtId="0" fontId="9" fillId="0" borderId="0" xfId="0" applyFont="1" applyAlignment="1" applyProtection="1">
      <alignment horizontal="left" indent="1"/>
      <protection hidden="1"/>
    </xf>
    <xf numFmtId="1" fontId="9" fillId="0" borderId="0" xfId="0" applyNumberFormat="1" applyFont="1" applyFill="1" applyBorder="1" applyAlignment="1" applyProtection="1">
      <alignment horizontal="center"/>
      <protection hidden="1"/>
    </xf>
    <xf numFmtId="1" fontId="0" fillId="6" borderId="1" xfId="0" applyNumberFormat="1" applyFill="1" applyBorder="1" applyAlignment="1" applyProtection="1">
      <alignment horizontal="center"/>
      <protection locked="0"/>
    </xf>
    <xf numFmtId="1" fontId="9" fillId="6" borderId="1" xfId="0" applyNumberFormat="1" applyFont="1" applyFill="1" applyBorder="1" applyAlignment="1" applyProtection="1">
      <alignment horizontal="center"/>
      <protection locked="0"/>
    </xf>
    <xf numFmtId="0" fontId="14" fillId="0" borderId="0" xfId="0" applyFont="1" applyAlignment="1" applyProtection="1">
      <alignment/>
      <protection hidden="1"/>
    </xf>
    <xf numFmtId="0" fontId="0" fillId="0" borderId="0" xfId="0" applyFill="1" applyBorder="1" applyAlignment="1" applyProtection="1">
      <alignment/>
      <protection hidden="1"/>
    </xf>
    <xf numFmtId="0" fontId="0" fillId="0" borderId="0" xfId="0" applyFill="1" applyBorder="1" applyAlignment="1" applyProtection="1">
      <alignment horizontal="left" indent="1"/>
      <protection hidden="1"/>
    </xf>
    <xf numFmtId="0" fontId="0" fillId="0" borderId="0" xfId="0" applyFill="1" applyBorder="1" applyAlignment="1" applyProtection="1">
      <alignment/>
      <protection hidden="1"/>
    </xf>
    <xf numFmtId="0" fontId="0" fillId="0" borderId="0" xfId="0" applyFill="1" applyAlignment="1" applyProtection="1">
      <alignment/>
      <protection hidden="1"/>
    </xf>
    <xf numFmtId="0" fontId="5" fillId="0" borderId="0" xfId="0" applyFont="1" applyFill="1" applyBorder="1" applyAlignment="1" applyProtection="1">
      <alignment horizontal="left" indent="1"/>
      <protection hidden="1"/>
    </xf>
    <xf numFmtId="0" fontId="0" fillId="0" borderId="0" xfId="0" applyFill="1" applyBorder="1" applyAlignment="1" applyProtection="1">
      <alignment horizontal="left" indent="2"/>
      <protection hidden="1"/>
    </xf>
    <xf numFmtId="0" fontId="0" fillId="0" borderId="0" xfId="0" applyAlignment="1" applyProtection="1">
      <alignment horizontal="left" indent="1"/>
      <protection hidden="1"/>
    </xf>
    <xf numFmtId="0" fontId="0" fillId="0" borderId="0" xfId="0" applyAlignment="1" applyProtection="1">
      <alignment horizontal="left" indent="2"/>
      <protection hidden="1"/>
    </xf>
    <xf numFmtId="0" fontId="5" fillId="0" borderId="0" xfId="0" applyFont="1" applyAlignment="1" applyProtection="1">
      <alignment horizontal="left" indent="3"/>
      <protection hidden="1"/>
    </xf>
    <xf numFmtId="0" fontId="16" fillId="0" borderId="0" xfId="0" applyFont="1" applyAlignment="1" applyProtection="1">
      <alignment/>
      <protection hidden="1"/>
    </xf>
    <xf numFmtId="0" fontId="17" fillId="0" borderId="0" xfId="0" applyFont="1" applyFill="1" applyBorder="1" applyAlignment="1" applyProtection="1">
      <alignment horizontal="left" indent="1"/>
      <protection hidden="1"/>
    </xf>
    <xf numFmtId="0" fontId="10" fillId="0" borderId="0" xfId="0" applyFont="1" applyFill="1" applyBorder="1" applyAlignment="1" applyProtection="1">
      <alignment horizontal="left" indent="1"/>
      <protection hidden="1"/>
    </xf>
    <xf numFmtId="0" fontId="10" fillId="0" borderId="0" xfId="0" applyFont="1" applyAlignment="1" applyProtection="1">
      <alignment vertical="center"/>
      <protection hidden="1"/>
    </xf>
    <xf numFmtId="169" fontId="10" fillId="0" borderId="0" xfId="0" applyNumberFormat="1" applyFont="1" applyFill="1" applyBorder="1" applyAlignment="1" applyProtection="1">
      <alignment vertical="center"/>
      <protection hidden="1"/>
    </xf>
    <xf numFmtId="0" fontId="0" fillId="0" borderId="0" xfId="0" applyFill="1" applyAlignment="1" applyProtection="1">
      <alignment horizontal="left" indent="1"/>
      <protection hidden="1"/>
    </xf>
    <xf numFmtId="0" fontId="0" fillId="0" borderId="0" xfId="0" applyFont="1" applyAlignment="1" applyProtection="1">
      <alignment/>
      <protection hidden="1"/>
    </xf>
    <xf numFmtId="0" fontId="18" fillId="0" borderId="0" xfId="0" applyFont="1" applyFill="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0" fontId="20" fillId="0" borderId="0" xfId="0" applyFont="1" applyAlignment="1" applyProtection="1">
      <alignment horizontal="center"/>
      <protection hidden="1"/>
    </xf>
    <xf numFmtId="0" fontId="5" fillId="5" borderId="2"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protection hidden="1"/>
    </xf>
    <xf numFmtId="0" fontId="5" fillId="5" borderId="4" xfId="0" applyFont="1" applyFill="1" applyBorder="1" applyAlignment="1" applyProtection="1">
      <alignment horizontal="center" vertical="center"/>
      <protection hidden="1"/>
    </xf>
    <xf numFmtId="0" fontId="9" fillId="0" borderId="0" xfId="0" applyFont="1" applyBorder="1" applyAlignment="1" applyProtection="1">
      <alignment horizontal="left" indent="1"/>
      <protection hidden="1"/>
    </xf>
    <xf numFmtId="0" fontId="9" fillId="0" borderId="5" xfId="0" applyFont="1" applyBorder="1" applyAlignment="1" applyProtection="1">
      <alignment horizontal="left" indent="1"/>
      <protection hidden="1"/>
    </xf>
    <xf numFmtId="0" fontId="9" fillId="0" borderId="0" xfId="0" applyFont="1" applyAlignment="1" applyProtection="1">
      <alignment horizontal="left" indent="1"/>
      <protection hidden="1"/>
    </xf>
    <xf numFmtId="0" fontId="19" fillId="0" borderId="0" xfId="0" applyFont="1" applyAlignment="1" applyProtection="1">
      <alignment horizontal="center"/>
      <protection hidden="1"/>
    </xf>
    <xf numFmtId="0" fontId="8" fillId="0" borderId="0" xfId="0" applyFont="1" applyAlignment="1" applyProtection="1">
      <alignment horizontal="left" vertical="center"/>
      <protection hidden="1"/>
    </xf>
    <xf numFmtId="169" fontId="8" fillId="0" borderId="0" xfId="0" applyNumberFormat="1" applyFont="1" applyFill="1" applyBorder="1" applyAlignment="1" applyProtection="1">
      <alignment horizontal="center" vertical="center"/>
      <protection hidden="1"/>
    </xf>
    <xf numFmtId="0" fontId="13" fillId="0" borderId="0" xfId="0" applyFont="1" applyAlignment="1" applyProtection="1">
      <alignment horizontal="center"/>
      <protection hidden="1"/>
    </xf>
    <xf numFmtId="168" fontId="6" fillId="6" borderId="1" xfId="0" applyNumberFormat="1"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0" fontId="5" fillId="0" borderId="0" xfId="0" applyFont="1" applyAlignment="1" applyProtection="1">
      <alignment/>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13"/>
  </sheetPr>
  <dimension ref="A2:O44"/>
  <sheetViews>
    <sheetView showGridLines="0" showRowColHeaders="0" tabSelected="1" workbookViewId="0" topLeftCell="A1">
      <selection activeCell="A1" sqref="A1"/>
    </sheetView>
  </sheetViews>
  <sheetFormatPr defaultColWidth="9.140625" defaultRowHeight="12.75"/>
  <cols>
    <col min="1" max="1" width="1.7109375" style="1" customWidth="1"/>
    <col min="2" max="2" width="10.7109375" style="1" customWidth="1"/>
    <col min="3" max="4" width="9.140625" style="1" customWidth="1"/>
    <col min="5" max="5" width="10.7109375" style="1" customWidth="1"/>
    <col min="6" max="10" width="9.140625" style="1" customWidth="1"/>
    <col min="11" max="11" width="6.7109375" style="1" customWidth="1"/>
    <col min="12" max="16384" width="9.140625" style="1" customWidth="1"/>
  </cols>
  <sheetData>
    <row r="1" ht="3" customHeight="1"/>
    <row r="2" ht="20.25">
      <c r="B2" s="30" t="s">
        <v>29</v>
      </c>
    </row>
    <row r="3" ht="9.75" customHeight="1"/>
    <row r="4" spans="1:15" s="34" customFormat="1" ht="12.75">
      <c r="A4" s="31"/>
      <c r="B4" s="32" t="s">
        <v>52</v>
      </c>
      <c r="C4" s="33"/>
      <c r="D4" s="33"/>
      <c r="E4" s="33"/>
      <c r="F4" s="33"/>
      <c r="G4" s="33"/>
      <c r="H4" s="33"/>
      <c r="I4" s="33"/>
      <c r="J4" s="33"/>
      <c r="K4" s="33"/>
      <c r="L4" s="33"/>
      <c r="M4" s="33"/>
      <c r="N4" s="33"/>
      <c r="O4" s="33"/>
    </row>
    <row r="5" spans="1:15" s="34" customFormat="1" ht="12.75">
      <c r="A5" s="31"/>
      <c r="B5" s="32" t="s">
        <v>53</v>
      </c>
      <c r="C5" s="33"/>
      <c r="D5" s="33"/>
      <c r="E5" s="33"/>
      <c r="F5" s="33"/>
      <c r="G5" s="33"/>
      <c r="H5" s="33"/>
      <c r="I5" s="33"/>
      <c r="J5" s="33"/>
      <c r="K5" s="33"/>
      <c r="L5" s="33"/>
      <c r="M5" s="33"/>
      <c r="N5" s="33"/>
      <c r="O5" s="33"/>
    </row>
    <row r="6" spans="1:15" s="34" customFormat="1" ht="12.75">
      <c r="A6" s="31"/>
      <c r="B6" s="32" t="s">
        <v>54</v>
      </c>
      <c r="C6" s="33"/>
      <c r="D6" s="33"/>
      <c r="E6" s="33"/>
      <c r="F6" s="33"/>
      <c r="G6" s="33"/>
      <c r="H6" s="33"/>
      <c r="I6" s="33"/>
      <c r="J6" s="33"/>
      <c r="K6" s="33"/>
      <c r="L6" s="33"/>
      <c r="M6" s="33"/>
      <c r="N6" s="33"/>
      <c r="O6" s="33"/>
    </row>
    <row r="7" spans="1:15" s="34" customFormat="1" ht="12.75">
      <c r="A7" s="31"/>
      <c r="B7" s="32"/>
      <c r="C7" s="33"/>
      <c r="D7" s="33"/>
      <c r="E7" s="33"/>
      <c r="F7" s="33"/>
      <c r="G7" s="33"/>
      <c r="H7" s="33"/>
      <c r="I7" s="33"/>
      <c r="J7" s="33"/>
      <c r="K7" s="33"/>
      <c r="L7" s="33"/>
      <c r="M7" s="33"/>
      <c r="N7" s="33"/>
      <c r="O7" s="33"/>
    </row>
    <row r="8" spans="1:15" s="34" customFormat="1" ht="12.75">
      <c r="A8" s="31"/>
      <c r="B8" s="32" t="s">
        <v>51</v>
      </c>
      <c r="C8" s="33"/>
      <c r="D8" s="33"/>
      <c r="E8" s="33"/>
      <c r="F8" s="33"/>
      <c r="G8" s="33"/>
      <c r="H8" s="33"/>
      <c r="I8" s="33"/>
      <c r="J8" s="33"/>
      <c r="K8" s="33"/>
      <c r="L8" s="33"/>
      <c r="M8" s="33"/>
      <c r="N8" s="33"/>
      <c r="O8" s="33"/>
    </row>
    <row r="9" spans="1:15" s="34" customFormat="1" ht="12.75">
      <c r="A9" s="31"/>
      <c r="B9" s="45" t="s">
        <v>55</v>
      </c>
      <c r="C9" s="33"/>
      <c r="D9" s="33"/>
      <c r="E9" s="33"/>
      <c r="F9" s="33"/>
      <c r="G9" s="33"/>
      <c r="H9" s="33"/>
      <c r="I9" s="33"/>
      <c r="J9" s="33"/>
      <c r="K9" s="33"/>
      <c r="L9" s="33"/>
      <c r="M9" s="33"/>
      <c r="N9" s="33"/>
      <c r="O9" s="33"/>
    </row>
    <row r="10" spans="1:15" s="34" customFormat="1" ht="12.75">
      <c r="A10" s="31"/>
      <c r="B10" s="32" t="s">
        <v>56</v>
      </c>
      <c r="C10" s="33"/>
      <c r="D10" s="33"/>
      <c r="E10" s="33"/>
      <c r="F10" s="33"/>
      <c r="G10" s="33"/>
      <c r="H10" s="33"/>
      <c r="I10" s="33"/>
      <c r="J10" s="33"/>
      <c r="K10" s="33"/>
      <c r="L10" s="33"/>
      <c r="M10" s="33"/>
      <c r="N10" s="33"/>
      <c r="O10" s="33"/>
    </row>
    <row r="11" spans="1:15" s="34" customFormat="1" ht="12.75">
      <c r="A11" s="31"/>
      <c r="B11" s="32"/>
      <c r="C11" s="33"/>
      <c r="D11" s="33"/>
      <c r="E11" s="33"/>
      <c r="F11" s="33"/>
      <c r="G11" s="33"/>
      <c r="H11" s="33"/>
      <c r="I11" s="33"/>
      <c r="J11" s="33"/>
      <c r="K11" s="33"/>
      <c r="L11" s="33"/>
      <c r="M11" s="33"/>
      <c r="N11" s="33"/>
      <c r="O11" s="33"/>
    </row>
    <row r="12" spans="1:15" s="34" customFormat="1" ht="12.75">
      <c r="A12" s="31"/>
      <c r="B12" s="32" t="s">
        <v>57</v>
      </c>
      <c r="C12" s="33"/>
      <c r="D12" s="33"/>
      <c r="E12" s="33"/>
      <c r="F12" s="33"/>
      <c r="G12" s="33"/>
      <c r="H12" s="33"/>
      <c r="I12" s="33"/>
      <c r="J12" s="33"/>
      <c r="K12" s="33"/>
      <c r="L12" s="33"/>
      <c r="M12" s="33"/>
      <c r="N12" s="33"/>
      <c r="O12" s="33"/>
    </row>
    <row r="13" spans="1:15" s="34" customFormat="1" ht="12.75">
      <c r="A13" s="31"/>
      <c r="B13" s="32" t="s">
        <v>50</v>
      </c>
      <c r="C13" s="33"/>
      <c r="D13" s="33"/>
      <c r="E13" s="33"/>
      <c r="F13" s="33"/>
      <c r="G13" s="33"/>
      <c r="H13" s="33"/>
      <c r="I13" s="33"/>
      <c r="J13" s="33"/>
      <c r="K13" s="33"/>
      <c r="L13" s="33"/>
      <c r="M13" s="33"/>
      <c r="N13" s="33"/>
      <c r="O13" s="33"/>
    </row>
    <row r="14" spans="1:15" s="34" customFormat="1" ht="12.75">
      <c r="A14" s="31"/>
      <c r="B14" s="32" t="s">
        <v>58</v>
      </c>
      <c r="C14" s="33"/>
      <c r="D14" s="33"/>
      <c r="E14" s="33"/>
      <c r="F14" s="33"/>
      <c r="G14" s="33"/>
      <c r="H14" s="33"/>
      <c r="I14" s="33"/>
      <c r="J14" s="33"/>
      <c r="K14" s="33"/>
      <c r="L14" s="33"/>
      <c r="M14" s="33"/>
      <c r="N14" s="33"/>
      <c r="O14" s="33"/>
    </row>
    <row r="15" spans="1:15" s="34" customFormat="1" ht="9.75" customHeight="1">
      <c r="A15" s="31"/>
      <c r="B15" s="32"/>
      <c r="C15" s="33"/>
      <c r="D15" s="33"/>
      <c r="E15" s="33"/>
      <c r="F15" s="33"/>
      <c r="G15" s="33"/>
      <c r="H15" s="33"/>
      <c r="I15" s="33"/>
      <c r="J15" s="33"/>
      <c r="K15" s="33"/>
      <c r="L15" s="33"/>
      <c r="M15" s="33"/>
      <c r="N15" s="33"/>
      <c r="O15" s="33"/>
    </row>
    <row r="16" spans="1:15" s="34" customFormat="1" ht="12.75">
      <c r="A16" s="31"/>
      <c r="B16" s="35" t="s">
        <v>39</v>
      </c>
      <c r="C16" s="33"/>
      <c r="D16" s="33"/>
      <c r="E16" s="33"/>
      <c r="F16" s="33"/>
      <c r="G16" s="33"/>
      <c r="H16" s="33"/>
      <c r="I16" s="33"/>
      <c r="J16" s="33"/>
      <c r="K16" s="33"/>
      <c r="L16" s="33"/>
      <c r="M16" s="33"/>
      <c r="N16" s="33"/>
      <c r="O16" s="33"/>
    </row>
    <row r="17" ht="6" customHeight="1"/>
    <row r="18" spans="1:15" s="34" customFormat="1" ht="12.75">
      <c r="A18" s="31"/>
      <c r="B18" s="36" t="s">
        <v>40</v>
      </c>
      <c r="C18" s="33"/>
      <c r="D18" s="33"/>
      <c r="E18" s="33"/>
      <c r="F18" s="33"/>
      <c r="G18" s="33"/>
      <c r="H18" s="33"/>
      <c r="I18" s="33"/>
      <c r="J18" s="33"/>
      <c r="K18" s="33"/>
      <c r="L18" s="33"/>
      <c r="M18" s="33"/>
      <c r="N18" s="33"/>
      <c r="O18" s="33"/>
    </row>
    <row r="19" spans="1:15" s="34" customFormat="1" ht="12.75">
      <c r="A19" s="31"/>
      <c r="B19" s="36" t="s">
        <v>41</v>
      </c>
      <c r="C19" s="33"/>
      <c r="D19" s="33"/>
      <c r="E19" s="33"/>
      <c r="F19" s="33"/>
      <c r="G19" s="33"/>
      <c r="H19" s="33"/>
      <c r="I19" s="33"/>
      <c r="J19" s="33"/>
      <c r="K19" s="33"/>
      <c r="L19" s="33"/>
      <c r="M19" s="33"/>
      <c r="N19" s="33"/>
      <c r="O19" s="33"/>
    </row>
    <row r="20" spans="1:15" s="34" customFormat="1" ht="12.75">
      <c r="A20" s="31"/>
      <c r="B20" s="36" t="s">
        <v>43</v>
      </c>
      <c r="C20" s="33"/>
      <c r="D20" s="33"/>
      <c r="E20" s="33"/>
      <c r="F20" s="33"/>
      <c r="G20" s="33"/>
      <c r="H20" s="33"/>
      <c r="I20" s="33"/>
      <c r="J20" s="33"/>
      <c r="K20" s="33"/>
      <c r="L20" s="33"/>
      <c r="M20" s="33"/>
      <c r="N20" s="33"/>
      <c r="O20" s="33"/>
    </row>
    <row r="21" spans="1:15" s="34" customFormat="1" ht="9.75" customHeight="1">
      <c r="A21" s="31"/>
      <c r="B21" s="32"/>
      <c r="C21" s="33"/>
      <c r="D21" s="33"/>
      <c r="E21" s="33"/>
      <c r="F21" s="33"/>
      <c r="G21" s="33"/>
      <c r="H21" s="33"/>
      <c r="I21" s="33"/>
      <c r="J21" s="33"/>
      <c r="K21" s="33"/>
      <c r="L21" s="33"/>
      <c r="M21" s="33"/>
      <c r="N21" s="33"/>
      <c r="O21" s="33"/>
    </row>
    <row r="22" spans="1:15" s="34" customFormat="1" ht="12.75">
      <c r="A22" s="31"/>
      <c r="B22" s="32" t="s">
        <v>61</v>
      </c>
      <c r="C22" s="33"/>
      <c r="D22" s="33"/>
      <c r="E22" s="33"/>
      <c r="F22" s="33"/>
      <c r="G22" s="33"/>
      <c r="H22" s="33"/>
      <c r="I22" s="33"/>
      <c r="J22" s="33"/>
      <c r="K22" s="33"/>
      <c r="L22" s="33"/>
      <c r="M22" s="33"/>
      <c r="N22" s="33"/>
      <c r="O22" s="33"/>
    </row>
    <row r="23" spans="1:15" s="34" customFormat="1" ht="12.75">
      <c r="A23" s="31"/>
      <c r="B23" s="32" t="s">
        <v>42</v>
      </c>
      <c r="C23" s="33"/>
      <c r="D23" s="33"/>
      <c r="E23" s="33"/>
      <c r="F23" s="33"/>
      <c r="G23" s="33"/>
      <c r="H23" s="33"/>
      <c r="I23" s="33"/>
      <c r="J23" s="33"/>
      <c r="K23" s="33"/>
      <c r="L23" s="33"/>
      <c r="M23" s="33"/>
      <c r="N23" s="33"/>
      <c r="O23" s="33"/>
    </row>
    <row r="24" spans="1:15" s="34" customFormat="1" ht="12.75" customHeight="1">
      <c r="A24" s="31"/>
      <c r="B24" s="32"/>
      <c r="C24" s="33"/>
      <c r="D24" s="33"/>
      <c r="E24" s="33"/>
      <c r="F24" s="33"/>
      <c r="G24" s="33"/>
      <c r="H24" s="33"/>
      <c r="I24" s="33"/>
      <c r="J24" s="33"/>
      <c r="K24" s="33"/>
      <c r="L24" s="33"/>
      <c r="M24" s="33"/>
      <c r="N24" s="33"/>
      <c r="O24" s="33"/>
    </row>
    <row r="25" ht="18">
      <c r="B25" s="40" t="s">
        <v>44</v>
      </c>
    </row>
    <row r="26" ht="6" customHeight="1"/>
    <row r="27" ht="12.75">
      <c r="B27" s="35" t="s">
        <v>45</v>
      </c>
    </row>
    <row r="28" ht="12.75">
      <c r="B28" s="32" t="s">
        <v>46</v>
      </c>
    </row>
    <row r="29" ht="12.75" customHeight="1">
      <c r="B29" s="38"/>
    </row>
    <row r="30" ht="12.75">
      <c r="B30" s="39" t="s">
        <v>62</v>
      </c>
    </row>
    <row r="31" ht="12.75">
      <c r="B31" s="39" t="s">
        <v>63</v>
      </c>
    </row>
    <row r="32" ht="12.75">
      <c r="C32" s="46" t="s">
        <v>48</v>
      </c>
    </row>
    <row r="33" ht="12.75">
      <c r="B33" s="39" t="s">
        <v>64</v>
      </c>
    </row>
    <row r="34" ht="12.75">
      <c r="C34" s="46" t="s">
        <v>47</v>
      </c>
    </row>
    <row r="35" ht="12.75">
      <c r="B35" s="39" t="s">
        <v>65</v>
      </c>
    </row>
    <row r="36" ht="12.75">
      <c r="C36" s="46"/>
    </row>
    <row r="37" ht="12.75">
      <c r="B37" s="37" t="s">
        <v>59</v>
      </c>
    </row>
    <row r="38" ht="12.75">
      <c r="B38" s="32" t="s">
        <v>60</v>
      </c>
    </row>
    <row r="39" ht="12.75">
      <c r="C39" s="46"/>
    </row>
    <row r="41" spans="1:15" s="34" customFormat="1" ht="15">
      <c r="A41" s="31"/>
      <c r="B41" s="41" t="s">
        <v>49</v>
      </c>
      <c r="C41" s="32"/>
      <c r="D41" s="33"/>
      <c r="E41" s="33"/>
      <c r="F41" s="33"/>
      <c r="G41" s="33"/>
      <c r="H41" s="33"/>
      <c r="I41" s="33"/>
      <c r="J41" s="33"/>
      <c r="K41" s="33"/>
      <c r="L41" s="33"/>
      <c r="M41" s="33"/>
      <c r="N41" s="33"/>
      <c r="O41" s="33"/>
    </row>
    <row r="42" spans="1:15" s="34" customFormat="1" ht="15">
      <c r="A42" s="31"/>
      <c r="B42" s="42" t="s">
        <v>38</v>
      </c>
      <c r="C42" s="33"/>
      <c r="D42" s="33"/>
      <c r="E42" s="33"/>
      <c r="F42" s="33"/>
      <c r="G42" s="33"/>
      <c r="H42" s="33"/>
      <c r="I42" s="33"/>
      <c r="J42" s="33"/>
      <c r="K42" s="33"/>
      <c r="L42" s="33"/>
      <c r="M42" s="33"/>
      <c r="N42" s="33"/>
      <c r="O42" s="33"/>
    </row>
    <row r="43" spans="1:15" s="34" customFormat="1" ht="12.75">
      <c r="A43" s="31"/>
      <c r="B43" s="31"/>
      <c r="C43" s="31"/>
      <c r="D43" s="31"/>
      <c r="E43" s="31"/>
      <c r="F43" s="31"/>
      <c r="G43" s="31"/>
      <c r="H43" s="31"/>
      <c r="I43" s="31"/>
      <c r="J43" s="31"/>
      <c r="K43" s="31"/>
      <c r="L43" s="31"/>
      <c r="M43" s="31"/>
      <c r="N43" s="31"/>
      <c r="O43" s="33"/>
    </row>
    <row r="44" spans="2:13" s="34" customFormat="1" ht="18">
      <c r="B44" s="47" t="str">
        <f>Admin!A3</f>
        <v>Created 12/29/2008, © All Right Reserved</v>
      </c>
      <c r="C44" s="47"/>
      <c r="D44" s="47"/>
      <c r="E44" s="47"/>
      <c r="I44" s="48" t="str">
        <f>Admin!A2</f>
        <v>IntactAuto.com</v>
      </c>
      <c r="J44" s="48"/>
      <c r="K44" s="48"/>
      <c r="L44" s="48"/>
      <c r="M44" s="48"/>
    </row>
  </sheetData>
  <sheetProtection password="E21D" sheet="1" objects="1" scenarios="1" selectLockedCells="1"/>
  <mergeCells count="2">
    <mergeCell ref="B44:E44"/>
    <mergeCell ref="I44:M44"/>
  </mergeCells>
  <printOptions/>
  <pageMargins left="0.5" right="0.5" top="0.5" bottom="0.5" header="0" footer="0.25"/>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codeName="Sheet2">
    <tabColor indexed="45"/>
  </sheetPr>
  <dimension ref="B2:R52"/>
  <sheetViews>
    <sheetView showGridLines="0" showRowColHeaders="0" workbookViewId="0" topLeftCell="A1">
      <selection activeCell="F6" sqref="F6"/>
    </sheetView>
  </sheetViews>
  <sheetFormatPr defaultColWidth="9.140625" defaultRowHeight="12.75"/>
  <cols>
    <col min="1" max="1" width="1.7109375" style="1" customWidth="1"/>
    <col min="2" max="2" width="10.7109375" style="1" customWidth="1"/>
    <col min="3" max="4" width="10.7109375" style="1" hidden="1" customWidth="1"/>
    <col min="5" max="5" width="1.7109375" style="1" customWidth="1"/>
    <col min="6" max="6" width="13.28125" style="1" customWidth="1"/>
    <col min="7" max="7" width="14.7109375" style="1" customWidth="1"/>
    <col min="8" max="9" width="13.28125" style="1" customWidth="1"/>
    <col min="10" max="10" width="12.7109375" style="1" customWidth="1"/>
    <col min="11" max="11" width="1.7109375" style="1" customWidth="1"/>
    <col min="12" max="14" width="14.00390625" style="1" customWidth="1"/>
    <col min="15" max="15" width="13.28125" style="1" customWidth="1"/>
    <col min="16" max="16" width="12.7109375" style="1" customWidth="1"/>
    <col min="17" max="17" width="2.7109375" style="1" customWidth="1"/>
    <col min="18" max="18" width="12.7109375" style="1" customWidth="1"/>
    <col min="19" max="19" width="9.140625" style="1" customWidth="1"/>
    <col min="20" max="23" width="14.7109375" style="1" customWidth="1"/>
    <col min="24" max="16384" width="9.140625" style="1" customWidth="1"/>
  </cols>
  <sheetData>
    <row r="1" ht="12.75"/>
    <row r="2" spans="2:18" ht="23.25">
      <c r="B2" s="11" t="s">
        <v>29</v>
      </c>
      <c r="C2" s="2"/>
      <c r="D2" s="2"/>
      <c r="N2" s="61" t="s">
        <v>13</v>
      </c>
      <c r="O2" s="61"/>
      <c r="P2" s="60">
        <v>39783</v>
      </c>
      <c r="Q2" s="60"/>
      <c r="R2" s="60"/>
    </row>
    <row r="3" ht="12.75"/>
    <row r="4" spans="6:18" ht="15.75" customHeight="1">
      <c r="F4" s="50" t="s">
        <v>3</v>
      </c>
      <c r="G4" s="51"/>
      <c r="H4" s="51"/>
      <c r="I4" s="51"/>
      <c r="J4" s="52"/>
      <c r="L4" s="50" t="s">
        <v>11</v>
      </c>
      <c r="M4" s="51"/>
      <c r="N4" s="51"/>
      <c r="O4" s="51"/>
      <c r="P4" s="52"/>
      <c r="R4" s="16" t="s">
        <v>10</v>
      </c>
    </row>
    <row r="5" spans="2:18" ht="30" customHeight="1">
      <c r="B5" s="14" t="s">
        <v>12</v>
      </c>
      <c r="C5" s="4"/>
      <c r="D5" s="4"/>
      <c r="E5" s="5"/>
      <c r="F5" s="13" t="s">
        <v>8</v>
      </c>
      <c r="G5" s="13" t="s">
        <v>1</v>
      </c>
      <c r="H5" s="13" t="s">
        <v>0</v>
      </c>
      <c r="I5" s="13" t="s">
        <v>6</v>
      </c>
      <c r="J5" s="13" t="s">
        <v>2</v>
      </c>
      <c r="L5" s="13" t="s">
        <v>4</v>
      </c>
      <c r="M5" s="13" t="s">
        <v>5</v>
      </c>
      <c r="N5" s="13" t="s">
        <v>7</v>
      </c>
      <c r="O5" s="13" t="s">
        <v>22</v>
      </c>
      <c r="P5" s="13" t="s">
        <v>6</v>
      </c>
      <c r="R5" s="14" t="s">
        <v>9</v>
      </c>
    </row>
    <row r="6" spans="2:18" ht="12.75">
      <c r="B6" s="6">
        <f>D6</f>
        <v>39783</v>
      </c>
      <c r="C6" s="7" t="str">
        <f>CONCATENATE(MONTH(P$2),"/",DAY(1),"/",YEAR(P$2))</f>
        <v>12/1/2008</v>
      </c>
      <c r="D6" s="3">
        <f aca="true" t="shared" si="0" ref="D6:D31">IF(ISERROR(DATEVALUE(C6))=TRUE,"",DATEVALUE(C6))</f>
        <v>39783</v>
      </c>
      <c r="F6" s="28"/>
      <c r="G6" s="28"/>
      <c r="H6" s="28"/>
      <c r="I6" s="28"/>
      <c r="J6" s="8">
        <f>SUM(F6:I6)</f>
        <v>0</v>
      </c>
      <c r="L6" s="28"/>
      <c r="M6" s="28"/>
      <c r="N6" s="28"/>
      <c r="O6" s="28"/>
      <c r="P6" s="8">
        <f>SUM(I6)</f>
        <v>0</v>
      </c>
      <c r="R6" s="28"/>
    </row>
    <row r="7" spans="2:18" ht="12.75">
      <c r="B7" s="6">
        <f>D7</f>
        <v>39784</v>
      </c>
      <c r="C7" s="7" t="str">
        <f>CONCATENATE(MONTH(P$2),"/",DAY(1+1),"/",YEAR(P$2))</f>
        <v>12/2/2008</v>
      </c>
      <c r="D7" s="3">
        <f t="shared" si="0"/>
        <v>39784</v>
      </c>
      <c r="E7" s="9"/>
      <c r="F7" s="28"/>
      <c r="G7" s="28"/>
      <c r="H7" s="28"/>
      <c r="I7" s="28"/>
      <c r="J7" s="8">
        <f>SUM(F7:I7)</f>
        <v>0</v>
      </c>
      <c r="L7" s="28"/>
      <c r="M7" s="28"/>
      <c r="N7" s="28"/>
      <c r="O7" s="28"/>
      <c r="P7" s="8">
        <f>SUM(I7)</f>
        <v>0</v>
      </c>
      <c r="R7" s="28"/>
    </row>
    <row r="8" spans="2:18" ht="12.75">
      <c r="B8" s="6">
        <f>D8</f>
        <v>39785</v>
      </c>
      <c r="C8" s="7" t="str">
        <f>CONCATENATE(MONTH(P$2),"/",DAY(1+2),"/",YEAR(P$2))</f>
        <v>12/3/2008</v>
      </c>
      <c r="D8" s="3">
        <f t="shared" si="0"/>
        <v>39785</v>
      </c>
      <c r="E8" s="9"/>
      <c r="F8" s="28"/>
      <c r="G8" s="28"/>
      <c r="H8" s="28"/>
      <c r="I8" s="28"/>
      <c r="J8" s="8">
        <f aca="true" t="shared" si="1" ref="J8:J36">SUM(F8:I8)</f>
        <v>0</v>
      </c>
      <c r="L8" s="28"/>
      <c r="M8" s="28"/>
      <c r="N8" s="28"/>
      <c r="O8" s="28"/>
      <c r="P8" s="8">
        <f aca="true" t="shared" si="2" ref="P8:P36">SUM(I8)</f>
        <v>0</v>
      </c>
      <c r="R8" s="28"/>
    </row>
    <row r="9" spans="2:18" ht="12.75">
      <c r="B9" s="6">
        <f aca="true" t="shared" si="3" ref="B9:B36">D9</f>
        <v>39786</v>
      </c>
      <c r="C9" s="7" t="str">
        <f>CONCATENATE(MONTH(P$2),"/",DAY(1+3),"/",YEAR(P$2))</f>
        <v>12/4/2008</v>
      </c>
      <c r="D9" s="3">
        <f t="shared" si="0"/>
        <v>39786</v>
      </c>
      <c r="F9" s="28"/>
      <c r="G9" s="28"/>
      <c r="H9" s="28"/>
      <c r="I9" s="28"/>
      <c r="J9" s="8">
        <f t="shared" si="1"/>
        <v>0</v>
      </c>
      <c r="L9" s="28"/>
      <c r="M9" s="28"/>
      <c r="N9" s="28"/>
      <c r="O9" s="28"/>
      <c r="P9" s="8">
        <f t="shared" si="2"/>
        <v>0</v>
      </c>
      <c r="R9" s="28"/>
    </row>
    <row r="10" spans="2:18" ht="12.75">
      <c r="B10" s="6">
        <f t="shared" si="3"/>
        <v>39787</v>
      </c>
      <c r="C10" s="7" t="str">
        <f>CONCATENATE(MONTH(P$2),"/",DAY(1+4),"/",YEAR(P$2))</f>
        <v>12/5/2008</v>
      </c>
      <c r="D10" s="3">
        <f t="shared" si="0"/>
        <v>39787</v>
      </c>
      <c r="F10" s="28"/>
      <c r="G10" s="28"/>
      <c r="H10" s="28"/>
      <c r="I10" s="28"/>
      <c r="J10" s="8">
        <f t="shared" si="1"/>
        <v>0</v>
      </c>
      <c r="L10" s="28"/>
      <c r="M10" s="28"/>
      <c r="N10" s="28"/>
      <c r="O10" s="28"/>
      <c r="P10" s="8">
        <f t="shared" si="2"/>
        <v>0</v>
      </c>
      <c r="R10" s="28"/>
    </row>
    <row r="11" spans="2:18" ht="12.75">
      <c r="B11" s="6">
        <f t="shared" si="3"/>
        <v>39788</v>
      </c>
      <c r="C11" s="7" t="str">
        <f>CONCATENATE(MONTH(P$2),"/",DAY(1+5),"/",YEAR(P$2))</f>
        <v>12/6/2008</v>
      </c>
      <c r="D11" s="3">
        <f t="shared" si="0"/>
        <v>39788</v>
      </c>
      <c r="F11" s="28"/>
      <c r="G11" s="28"/>
      <c r="H11" s="28"/>
      <c r="I11" s="28"/>
      <c r="J11" s="8">
        <f t="shared" si="1"/>
        <v>0</v>
      </c>
      <c r="L11" s="28"/>
      <c r="M11" s="28"/>
      <c r="N11" s="28"/>
      <c r="O11" s="28"/>
      <c r="P11" s="8">
        <f t="shared" si="2"/>
        <v>0</v>
      </c>
      <c r="R11" s="28"/>
    </row>
    <row r="12" spans="2:18" ht="12.75">
      <c r="B12" s="6">
        <f t="shared" si="3"/>
        <v>39789</v>
      </c>
      <c r="C12" s="7" t="str">
        <f>CONCATENATE(MONTH(P$2),"/",DAY(1+6),"/",YEAR(P$2))</f>
        <v>12/7/2008</v>
      </c>
      <c r="D12" s="3">
        <f t="shared" si="0"/>
        <v>39789</v>
      </c>
      <c r="F12" s="28"/>
      <c r="G12" s="28"/>
      <c r="H12" s="28"/>
      <c r="I12" s="28"/>
      <c r="J12" s="8">
        <f t="shared" si="1"/>
        <v>0</v>
      </c>
      <c r="L12" s="28"/>
      <c r="M12" s="28"/>
      <c r="N12" s="28"/>
      <c r="O12" s="28"/>
      <c r="P12" s="8">
        <f t="shared" si="2"/>
        <v>0</v>
      </c>
      <c r="R12" s="28"/>
    </row>
    <row r="13" spans="2:18" ht="12.75">
      <c r="B13" s="6">
        <f t="shared" si="3"/>
        <v>39790</v>
      </c>
      <c r="C13" s="7" t="str">
        <f>CONCATENATE(MONTH(P$2),"/",DAY(1+7),"/",YEAR(P$2))</f>
        <v>12/8/2008</v>
      </c>
      <c r="D13" s="3">
        <f t="shared" si="0"/>
        <v>39790</v>
      </c>
      <c r="F13" s="28"/>
      <c r="G13" s="28"/>
      <c r="H13" s="28"/>
      <c r="I13" s="28"/>
      <c r="J13" s="8">
        <f t="shared" si="1"/>
        <v>0</v>
      </c>
      <c r="L13" s="28"/>
      <c r="M13" s="28"/>
      <c r="N13" s="28"/>
      <c r="O13" s="28"/>
      <c r="P13" s="8">
        <f t="shared" si="2"/>
        <v>0</v>
      </c>
      <c r="R13" s="28"/>
    </row>
    <row r="14" spans="2:18" ht="12.75">
      <c r="B14" s="6">
        <f t="shared" si="3"/>
        <v>39791</v>
      </c>
      <c r="C14" s="7" t="str">
        <f>CONCATENATE(MONTH(P$2),"/",DAY(1+8),"/",YEAR(P$2))</f>
        <v>12/9/2008</v>
      </c>
      <c r="D14" s="3">
        <f t="shared" si="0"/>
        <v>39791</v>
      </c>
      <c r="F14" s="28"/>
      <c r="G14" s="28"/>
      <c r="H14" s="28"/>
      <c r="I14" s="28"/>
      <c r="J14" s="8">
        <f t="shared" si="1"/>
        <v>0</v>
      </c>
      <c r="L14" s="28"/>
      <c r="M14" s="28"/>
      <c r="N14" s="28"/>
      <c r="O14" s="28"/>
      <c r="P14" s="8">
        <f t="shared" si="2"/>
        <v>0</v>
      </c>
      <c r="R14" s="28"/>
    </row>
    <row r="15" spans="2:18" ht="12.75">
      <c r="B15" s="6">
        <f t="shared" si="3"/>
        <v>39792</v>
      </c>
      <c r="C15" s="7" t="str">
        <f>CONCATENATE(MONTH(P$2),"/",DAY(1+9),"/",YEAR(P$2))</f>
        <v>12/10/2008</v>
      </c>
      <c r="D15" s="3">
        <f t="shared" si="0"/>
        <v>39792</v>
      </c>
      <c r="F15" s="28"/>
      <c r="G15" s="28"/>
      <c r="H15" s="28"/>
      <c r="I15" s="28"/>
      <c r="J15" s="8">
        <f t="shared" si="1"/>
        <v>0</v>
      </c>
      <c r="L15" s="28"/>
      <c r="M15" s="28"/>
      <c r="N15" s="28"/>
      <c r="O15" s="28"/>
      <c r="P15" s="8">
        <f t="shared" si="2"/>
        <v>0</v>
      </c>
      <c r="R15" s="28"/>
    </row>
    <row r="16" spans="2:18" ht="12.75">
      <c r="B16" s="6">
        <f t="shared" si="3"/>
        <v>39793</v>
      </c>
      <c r="C16" s="7" t="str">
        <f>CONCATENATE(MONTH(P$2),"/",DAY(1+10),"/",YEAR(P$2))</f>
        <v>12/11/2008</v>
      </c>
      <c r="D16" s="3">
        <f t="shared" si="0"/>
        <v>39793</v>
      </c>
      <c r="F16" s="28"/>
      <c r="G16" s="28"/>
      <c r="H16" s="28"/>
      <c r="I16" s="28"/>
      <c r="J16" s="8">
        <f t="shared" si="1"/>
        <v>0</v>
      </c>
      <c r="L16" s="28"/>
      <c r="M16" s="28"/>
      <c r="N16" s="28"/>
      <c r="O16" s="28"/>
      <c r="P16" s="8">
        <f t="shared" si="2"/>
        <v>0</v>
      </c>
      <c r="R16" s="28"/>
    </row>
    <row r="17" spans="2:18" ht="12.75">
      <c r="B17" s="6">
        <f t="shared" si="3"/>
        <v>39794</v>
      </c>
      <c r="C17" s="7" t="str">
        <f>CONCATENATE(MONTH(P$2),"/",DAY(1+11),"/",YEAR(P$2))</f>
        <v>12/12/2008</v>
      </c>
      <c r="D17" s="3">
        <f t="shared" si="0"/>
        <v>39794</v>
      </c>
      <c r="F17" s="28"/>
      <c r="G17" s="28"/>
      <c r="H17" s="28"/>
      <c r="I17" s="28"/>
      <c r="J17" s="8">
        <f t="shared" si="1"/>
        <v>0</v>
      </c>
      <c r="L17" s="28"/>
      <c r="M17" s="28"/>
      <c r="N17" s="28"/>
      <c r="O17" s="28"/>
      <c r="P17" s="8">
        <f t="shared" si="2"/>
        <v>0</v>
      </c>
      <c r="R17" s="28"/>
    </row>
    <row r="18" spans="2:18" ht="12.75">
      <c r="B18" s="6">
        <f t="shared" si="3"/>
        <v>39795</v>
      </c>
      <c r="C18" s="7" t="str">
        <f>CONCATENATE(MONTH(P$2),"/",DAY(1+12),"/",YEAR(P$2))</f>
        <v>12/13/2008</v>
      </c>
      <c r="D18" s="3">
        <f t="shared" si="0"/>
        <v>39795</v>
      </c>
      <c r="F18" s="28"/>
      <c r="G18" s="28"/>
      <c r="H18" s="28"/>
      <c r="I18" s="28"/>
      <c r="J18" s="8">
        <f t="shared" si="1"/>
        <v>0</v>
      </c>
      <c r="L18" s="28"/>
      <c r="M18" s="28"/>
      <c r="N18" s="28"/>
      <c r="O18" s="28"/>
      <c r="P18" s="8">
        <f t="shared" si="2"/>
        <v>0</v>
      </c>
      <c r="R18" s="28"/>
    </row>
    <row r="19" spans="2:18" ht="12.75">
      <c r="B19" s="6">
        <f t="shared" si="3"/>
        <v>39796</v>
      </c>
      <c r="C19" s="7" t="str">
        <f>CONCATENATE(MONTH(P$2),"/",DAY(1+13),"/",YEAR(P$2))</f>
        <v>12/14/2008</v>
      </c>
      <c r="D19" s="3">
        <f t="shared" si="0"/>
        <v>39796</v>
      </c>
      <c r="F19" s="28"/>
      <c r="G19" s="28"/>
      <c r="H19" s="28"/>
      <c r="I19" s="28"/>
      <c r="J19" s="8">
        <f t="shared" si="1"/>
        <v>0</v>
      </c>
      <c r="L19" s="28"/>
      <c r="M19" s="28"/>
      <c r="N19" s="28"/>
      <c r="O19" s="28"/>
      <c r="P19" s="8">
        <f t="shared" si="2"/>
        <v>0</v>
      </c>
      <c r="R19" s="28"/>
    </row>
    <row r="20" spans="2:18" ht="12.75">
      <c r="B20" s="6">
        <f t="shared" si="3"/>
        <v>39797</v>
      </c>
      <c r="C20" s="7" t="str">
        <f>CONCATENATE(MONTH(P$2),"/",DAY(1+14),"/",YEAR(P$2))</f>
        <v>12/15/2008</v>
      </c>
      <c r="D20" s="3">
        <f t="shared" si="0"/>
        <v>39797</v>
      </c>
      <c r="F20" s="28"/>
      <c r="G20" s="28"/>
      <c r="H20" s="28"/>
      <c r="I20" s="28"/>
      <c r="J20" s="8">
        <f t="shared" si="1"/>
        <v>0</v>
      </c>
      <c r="L20" s="28"/>
      <c r="M20" s="28"/>
      <c r="N20" s="28"/>
      <c r="O20" s="28"/>
      <c r="P20" s="8">
        <f t="shared" si="2"/>
        <v>0</v>
      </c>
      <c r="R20" s="28"/>
    </row>
    <row r="21" spans="2:18" ht="12.75">
      <c r="B21" s="6">
        <f t="shared" si="3"/>
        <v>39798</v>
      </c>
      <c r="C21" s="7" t="str">
        <f>CONCATENATE(MONTH(P$2),"/",DAY(1+15),"/",YEAR(P$2))</f>
        <v>12/16/2008</v>
      </c>
      <c r="D21" s="3">
        <f t="shared" si="0"/>
        <v>39798</v>
      </c>
      <c r="F21" s="28"/>
      <c r="G21" s="28"/>
      <c r="H21" s="28"/>
      <c r="I21" s="28"/>
      <c r="J21" s="8">
        <f t="shared" si="1"/>
        <v>0</v>
      </c>
      <c r="L21" s="28"/>
      <c r="M21" s="28"/>
      <c r="N21" s="28"/>
      <c r="O21" s="28"/>
      <c r="P21" s="8">
        <f t="shared" si="2"/>
        <v>0</v>
      </c>
      <c r="R21" s="28"/>
    </row>
    <row r="22" spans="2:18" ht="12.75">
      <c r="B22" s="6">
        <f t="shared" si="3"/>
        <v>39799</v>
      </c>
      <c r="C22" s="7" t="str">
        <f>CONCATENATE(MONTH(P$2),"/",DAY(1+16),"/",YEAR(P$2))</f>
        <v>12/17/2008</v>
      </c>
      <c r="D22" s="3">
        <f t="shared" si="0"/>
        <v>39799</v>
      </c>
      <c r="F22" s="28"/>
      <c r="G22" s="28"/>
      <c r="H22" s="28"/>
      <c r="I22" s="28"/>
      <c r="J22" s="8">
        <f t="shared" si="1"/>
        <v>0</v>
      </c>
      <c r="L22" s="28"/>
      <c r="M22" s="28"/>
      <c r="N22" s="28"/>
      <c r="O22" s="28"/>
      <c r="P22" s="8">
        <f t="shared" si="2"/>
        <v>0</v>
      </c>
      <c r="R22" s="28"/>
    </row>
    <row r="23" spans="2:18" ht="12.75">
      <c r="B23" s="6">
        <f t="shared" si="3"/>
        <v>39800</v>
      </c>
      <c r="C23" s="7" t="str">
        <f>CONCATENATE(MONTH(P$2),"/",DAY(1+17),"/",YEAR(P$2))</f>
        <v>12/18/2008</v>
      </c>
      <c r="D23" s="3">
        <f t="shared" si="0"/>
        <v>39800</v>
      </c>
      <c r="F23" s="28"/>
      <c r="G23" s="28"/>
      <c r="H23" s="28"/>
      <c r="I23" s="28"/>
      <c r="J23" s="8">
        <f t="shared" si="1"/>
        <v>0</v>
      </c>
      <c r="L23" s="28"/>
      <c r="M23" s="28"/>
      <c r="N23" s="28"/>
      <c r="O23" s="28"/>
      <c r="P23" s="8">
        <f t="shared" si="2"/>
        <v>0</v>
      </c>
      <c r="R23" s="28"/>
    </row>
    <row r="24" spans="2:18" ht="12.75">
      <c r="B24" s="6">
        <f t="shared" si="3"/>
        <v>39801</v>
      </c>
      <c r="C24" s="7" t="str">
        <f>CONCATENATE(MONTH(P$2),"/",DAY(1+18),"/",YEAR(P$2))</f>
        <v>12/19/2008</v>
      </c>
      <c r="D24" s="3">
        <f t="shared" si="0"/>
        <v>39801</v>
      </c>
      <c r="F24" s="28"/>
      <c r="G24" s="28"/>
      <c r="H24" s="28"/>
      <c r="I24" s="28"/>
      <c r="J24" s="8">
        <f t="shared" si="1"/>
        <v>0</v>
      </c>
      <c r="L24" s="28"/>
      <c r="M24" s="28"/>
      <c r="N24" s="28"/>
      <c r="O24" s="28"/>
      <c r="P24" s="8">
        <f t="shared" si="2"/>
        <v>0</v>
      </c>
      <c r="R24" s="28"/>
    </row>
    <row r="25" spans="2:18" ht="12.75">
      <c r="B25" s="6">
        <f t="shared" si="3"/>
        <v>39802</v>
      </c>
      <c r="C25" s="7" t="str">
        <f>CONCATENATE(MONTH(P$2),"/",DAY(1+19),"/",YEAR(P$2))</f>
        <v>12/20/2008</v>
      </c>
      <c r="D25" s="3">
        <f t="shared" si="0"/>
        <v>39802</v>
      </c>
      <c r="F25" s="28"/>
      <c r="G25" s="28"/>
      <c r="H25" s="28"/>
      <c r="I25" s="28"/>
      <c r="J25" s="8">
        <f t="shared" si="1"/>
        <v>0</v>
      </c>
      <c r="L25" s="28"/>
      <c r="M25" s="28"/>
      <c r="N25" s="28"/>
      <c r="O25" s="28"/>
      <c r="P25" s="8">
        <f t="shared" si="2"/>
        <v>0</v>
      </c>
      <c r="R25" s="28"/>
    </row>
    <row r="26" spans="2:18" ht="12.75">
      <c r="B26" s="6">
        <f t="shared" si="3"/>
        <v>39803</v>
      </c>
      <c r="C26" s="7" t="str">
        <f>CONCATENATE(MONTH(P$2),"/",DAY(1+20),"/",YEAR(P$2))</f>
        <v>12/21/2008</v>
      </c>
      <c r="D26" s="3">
        <f t="shared" si="0"/>
        <v>39803</v>
      </c>
      <c r="F26" s="28"/>
      <c r="G26" s="28"/>
      <c r="H26" s="28"/>
      <c r="I26" s="28"/>
      <c r="J26" s="8">
        <f t="shared" si="1"/>
        <v>0</v>
      </c>
      <c r="L26" s="28"/>
      <c r="M26" s="28"/>
      <c r="N26" s="28"/>
      <c r="O26" s="28"/>
      <c r="P26" s="8">
        <f t="shared" si="2"/>
        <v>0</v>
      </c>
      <c r="R26" s="28"/>
    </row>
    <row r="27" spans="2:18" ht="12.75">
      <c r="B27" s="6">
        <f t="shared" si="3"/>
        <v>39804</v>
      </c>
      <c r="C27" s="7" t="str">
        <f>CONCATENATE(MONTH(P$2),"/",DAY(1+21),"/",YEAR(P$2))</f>
        <v>12/22/2008</v>
      </c>
      <c r="D27" s="3">
        <f t="shared" si="0"/>
        <v>39804</v>
      </c>
      <c r="F27" s="28"/>
      <c r="G27" s="28"/>
      <c r="H27" s="28"/>
      <c r="I27" s="28"/>
      <c r="J27" s="8">
        <f t="shared" si="1"/>
        <v>0</v>
      </c>
      <c r="L27" s="28"/>
      <c r="M27" s="28"/>
      <c r="N27" s="28"/>
      <c r="O27" s="28"/>
      <c r="P27" s="8">
        <f t="shared" si="2"/>
        <v>0</v>
      </c>
      <c r="R27" s="28"/>
    </row>
    <row r="28" spans="2:18" ht="12.75">
      <c r="B28" s="6">
        <f t="shared" si="3"/>
        <v>39805</v>
      </c>
      <c r="C28" s="7" t="str">
        <f>CONCATENATE(MONTH(P$2),"/",DAY(1+22),"/",YEAR(P$2))</f>
        <v>12/23/2008</v>
      </c>
      <c r="D28" s="3">
        <f t="shared" si="0"/>
        <v>39805</v>
      </c>
      <c r="F28" s="28"/>
      <c r="G28" s="28"/>
      <c r="H28" s="28"/>
      <c r="I28" s="28"/>
      <c r="J28" s="8">
        <f t="shared" si="1"/>
        <v>0</v>
      </c>
      <c r="L28" s="28"/>
      <c r="M28" s="28"/>
      <c r="N28" s="28"/>
      <c r="O28" s="28"/>
      <c r="P28" s="8">
        <f t="shared" si="2"/>
        <v>0</v>
      </c>
      <c r="R28" s="28"/>
    </row>
    <row r="29" spans="2:18" ht="12.75">
      <c r="B29" s="6">
        <f t="shared" si="3"/>
        <v>39806</v>
      </c>
      <c r="C29" s="7" t="str">
        <f>CONCATENATE(MONTH(P$2),"/",DAY(1+23),"/",YEAR(P$2))</f>
        <v>12/24/2008</v>
      </c>
      <c r="D29" s="3">
        <f t="shared" si="0"/>
        <v>39806</v>
      </c>
      <c r="F29" s="28"/>
      <c r="G29" s="28"/>
      <c r="H29" s="28"/>
      <c r="I29" s="28"/>
      <c r="J29" s="8">
        <f t="shared" si="1"/>
        <v>0</v>
      </c>
      <c r="L29" s="28"/>
      <c r="M29" s="28"/>
      <c r="N29" s="28"/>
      <c r="O29" s="28"/>
      <c r="P29" s="8">
        <f t="shared" si="2"/>
        <v>0</v>
      </c>
      <c r="R29" s="28"/>
    </row>
    <row r="30" spans="2:18" ht="12.75">
      <c r="B30" s="6">
        <f t="shared" si="3"/>
        <v>39807</v>
      </c>
      <c r="C30" s="7" t="str">
        <f>CONCATENATE(MONTH(P$2),"/",DAY(1+24),"/",YEAR(P$2))</f>
        <v>12/25/2008</v>
      </c>
      <c r="D30" s="3">
        <f t="shared" si="0"/>
        <v>39807</v>
      </c>
      <c r="F30" s="28"/>
      <c r="G30" s="28"/>
      <c r="H30" s="28"/>
      <c r="I30" s="28"/>
      <c r="J30" s="8">
        <f t="shared" si="1"/>
        <v>0</v>
      </c>
      <c r="L30" s="28"/>
      <c r="M30" s="28"/>
      <c r="N30" s="28"/>
      <c r="O30" s="28"/>
      <c r="P30" s="8">
        <f t="shared" si="2"/>
        <v>0</v>
      </c>
      <c r="R30" s="28"/>
    </row>
    <row r="31" spans="2:18" ht="12.75">
      <c r="B31" s="6">
        <f t="shared" si="3"/>
        <v>39808</v>
      </c>
      <c r="C31" s="7" t="str">
        <f>CONCATENATE(MONTH(P$2),"/",DAY(1+25),"/",YEAR(P$2))</f>
        <v>12/26/2008</v>
      </c>
      <c r="D31" s="3">
        <f t="shared" si="0"/>
        <v>39808</v>
      </c>
      <c r="F31" s="28"/>
      <c r="G31" s="28"/>
      <c r="H31" s="28"/>
      <c r="I31" s="28"/>
      <c r="J31" s="8">
        <f t="shared" si="1"/>
        <v>0</v>
      </c>
      <c r="L31" s="28"/>
      <c r="M31" s="28"/>
      <c r="N31" s="28"/>
      <c r="O31" s="28"/>
      <c r="P31" s="8">
        <f t="shared" si="2"/>
        <v>0</v>
      </c>
      <c r="R31" s="28"/>
    </row>
    <row r="32" spans="2:18" ht="12.75">
      <c r="B32" s="6">
        <f t="shared" si="3"/>
        <v>39809</v>
      </c>
      <c r="C32" s="7" t="str">
        <f>CONCATENATE(MONTH(P$2),"/",DAY(1+26),"/",YEAR(P$2))</f>
        <v>12/27/2008</v>
      </c>
      <c r="D32" s="3">
        <f>IF(ISERROR(DATEVALUE(C32))=TRUE,"",DATEVALUE(C32))</f>
        <v>39809</v>
      </c>
      <c r="F32" s="28"/>
      <c r="G32" s="28"/>
      <c r="H32" s="28"/>
      <c r="I32" s="28"/>
      <c r="J32" s="8">
        <f t="shared" si="1"/>
        <v>0</v>
      </c>
      <c r="L32" s="28"/>
      <c r="M32" s="28"/>
      <c r="N32" s="28"/>
      <c r="O32" s="28"/>
      <c r="P32" s="8">
        <f t="shared" si="2"/>
        <v>0</v>
      </c>
      <c r="R32" s="28"/>
    </row>
    <row r="33" spans="2:18" ht="12.75">
      <c r="B33" s="6">
        <f t="shared" si="3"/>
        <v>39810</v>
      </c>
      <c r="C33" s="7" t="str">
        <f>CONCATENATE(MONTH(P$2),"/",DAY(1+27),"/",YEAR(P$2))</f>
        <v>12/28/2008</v>
      </c>
      <c r="D33" s="3">
        <f>IF(ISERROR(DATEVALUE(C33))=TRUE,"",DATEVALUE(C33))</f>
        <v>39810</v>
      </c>
      <c r="F33" s="28"/>
      <c r="G33" s="28"/>
      <c r="H33" s="28"/>
      <c r="I33" s="28"/>
      <c r="J33" s="8">
        <f t="shared" si="1"/>
        <v>0</v>
      </c>
      <c r="L33" s="28"/>
      <c r="M33" s="28"/>
      <c r="N33" s="28"/>
      <c r="O33" s="28"/>
      <c r="P33" s="8">
        <f t="shared" si="2"/>
        <v>0</v>
      </c>
      <c r="R33" s="28"/>
    </row>
    <row r="34" spans="2:18" ht="12.75">
      <c r="B34" s="6">
        <f>D34</f>
        <v>39811</v>
      </c>
      <c r="C34" s="7" t="str">
        <f>CONCATENATE(MONTH(P$2),"/",DAY(1+28),"/",YEAR(P$2))</f>
        <v>12/29/2008</v>
      </c>
      <c r="D34" s="3">
        <f>IF(ISERROR(DATEVALUE(C34))=TRUE,"",DATEVALUE(C34))</f>
        <v>39811</v>
      </c>
      <c r="F34" s="28"/>
      <c r="G34" s="28"/>
      <c r="H34" s="28"/>
      <c r="I34" s="28"/>
      <c r="J34" s="8">
        <f t="shared" si="1"/>
        <v>0</v>
      </c>
      <c r="L34" s="28"/>
      <c r="M34" s="28"/>
      <c r="N34" s="28"/>
      <c r="O34" s="28"/>
      <c r="P34" s="8">
        <f t="shared" si="2"/>
        <v>0</v>
      </c>
      <c r="R34" s="28"/>
    </row>
    <row r="35" spans="2:18" ht="12.75">
      <c r="B35" s="6">
        <f t="shared" si="3"/>
        <v>39812</v>
      </c>
      <c r="C35" s="7" t="str">
        <f>CONCATENATE(MONTH(P$2),"/",DAY(1+29),"/",YEAR(P$2))</f>
        <v>12/30/2008</v>
      </c>
      <c r="D35" s="3">
        <f>IF(ISERROR(DATEVALUE(C35))=TRUE,"",DATEVALUE(C35))</f>
        <v>39812</v>
      </c>
      <c r="F35" s="28"/>
      <c r="G35" s="28"/>
      <c r="H35" s="28"/>
      <c r="I35" s="28"/>
      <c r="J35" s="8">
        <f t="shared" si="1"/>
        <v>0</v>
      </c>
      <c r="L35" s="28"/>
      <c r="M35" s="28"/>
      <c r="N35" s="28"/>
      <c r="O35" s="28"/>
      <c r="P35" s="8">
        <f t="shared" si="2"/>
        <v>0</v>
      </c>
      <c r="R35" s="28"/>
    </row>
    <row r="36" spans="2:18" ht="12.75">
      <c r="B36" s="6">
        <f t="shared" si="3"/>
        <v>39813</v>
      </c>
      <c r="C36" s="7" t="str">
        <f>CONCATENATE(MONTH(P$2),"/",DAY(1+30),"/",YEAR(P$2))</f>
        <v>12/31/2008</v>
      </c>
      <c r="D36" s="3">
        <f>IF(ISERROR(DATEVALUE(C36))=TRUE,"",DATEVALUE(C36))</f>
        <v>39813</v>
      </c>
      <c r="F36" s="28"/>
      <c r="G36" s="28"/>
      <c r="H36" s="28"/>
      <c r="I36" s="28"/>
      <c r="J36" s="8">
        <f t="shared" si="1"/>
        <v>0</v>
      </c>
      <c r="L36" s="28"/>
      <c r="M36" s="28"/>
      <c r="N36" s="28"/>
      <c r="O36" s="28"/>
      <c r="P36" s="8">
        <f t="shared" si="2"/>
        <v>0</v>
      </c>
      <c r="R36" s="28"/>
    </row>
    <row r="37" spans="2:18" ht="12.75">
      <c r="B37" s="10" t="s">
        <v>15</v>
      </c>
      <c r="C37" s="7"/>
      <c r="D37" s="3"/>
      <c r="F37" s="18">
        <f>SUM(F6:F36)</f>
        <v>0</v>
      </c>
      <c r="G37" s="18">
        <f>SUM(G6:G36)</f>
        <v>0</v>
      </c>
      <c r="H37" s="18">
        <f>SUM(H6:H36)</f>
        <v>0</v>
      </c>
      <c r="I37" s="18">
        <f>SUM(I6:I36)</f>
        <v>0</v>
      </c>
      <c r="J37" s="19">
        <f>SUM(J6:J36)</f>
        <v>0</v>
      </c>
      <c r="L37" s="18">
        <f>SUM(L6:L36)</f>
        <v>0</v>
      </c>
      <c r="M37" s="18">
        <f>SUM(M6:M36)</f>
        <v>0</v>
      </c>
      <c r="N37" s="18">
        <f>SUM(N6:N36)</f>
        <v>0</v>
      </c>
      <c r="O37" s="18">
        <f>SUM(O6:O36)</f>
        <v>0</v>
      </c>
      <c r="P37" s="18">
        <f>SUM(P6:P36)</f>
        <v>0</v>
      </c>
      <c r="R37" s="19">
        <f>SUM(R6:R36)</f>
        <v>0</v>
      </c>
    </row>
    <row r="38" spans="6:10" ht="12.75">
      <c r="F38" s="17">
        <f>IF($J37&lt;&gt;0,IF(F37&lt;&gt;0,SUM(F37/$J37),0),0)</f>
        <v>0</v>
      </c>
      <c r="G38" s="17">
        <f>IF($J37&lt;&gt;0,IF(G37&lt;&gt;0,SUM(G37/$J37),0),0)</f>
        <v>0</v>
      </c>
      <c r="H38" s="17">
        <f>IF($J37&lt;&gt;0,IF(H37&lt;&gt;0,SUM(H37/$J37),0),0)</f>
        <v>0</v>
      </c>
      <c r="I38" s="17">
        <f>IF($J37&lt;&gt;0,IF(I37&lt;&gt;0,SUM(I37/$J37),0),0)</f>
        <v>0</v>
      </c>
      <c r="J38" s="21" t="s">
        <v>14</v>
      </c>
    </row>
    <row r="39" ht="12.75"/>
    <row r="40" spans="6:14" ht="15.75">
      <c r="F40" s="62" t="s">
        <v>26</v>
      </c>
      <c r="G40" s="62"/>
      <c r="H40" s="22" t="s">
        <v>23</v>
      </c>
      <c r="I40" s="22" t="s">
        <v>16</v>
      </c>
      <c r="J40" s="12"/>
      <c r="L40" s="24" t="s">
        <v>35</v>
      </c>
      <c r="M40" s="12"/>
      <c r="N40" s="12"/>
    </row>
    <row r="41" spans="6:15" ht="12.75">
      <c r="F41" s="53" t="s">
        <v>17</v>
      </c>
      <c r="G41" s="54"/>
      <c r="H41" s="29"/>
      <c r="I41" s="23">
        <f>IF($J37&lt;&gt;0,IF(H41&lt;&gt;0,SUM($J37/H41),0),0)</f>
        <v>0</v>
      </c>
      <c r="L41" s="55" t="s">
        <v>31</v>
      </c>
      <c r="M41" s="55"/>
      <c r="N41" s="55"/>
      <c r="O41" s="27">
        <f>IF($J37&lt;&gt;0,SUM($J37-SUM(O37+P37)),0)</f>
        <v>0</v>
      </c>
    </row>
    <row r="42" spans="6:15" ht="12.75">
      <c r="F42" s="53" t="s">
        <v>24</v>
      </c>
      <c r="G42" s="54"/>
      <c r="H42" s="29"/>
      <c r="I42" s="23">
        <f>IF($J37&lt;&gt;0,IF(H42&lt;&gt;0,SUM($J37/H42),0),0)</f>
        <v>0</v>
      </c>
      <c r="L42" s="55" t="s">
        <v>32</v>
      </c>
      <c r="M42" s="55"/>
      <c r="N42" s="55"/>
      <c r="O42" s="23">
        <f>IF($J$37&lt;&gt;0,IF($O$41&lt;&gt;0,SUM($O$41/SUM($J$37-$I$37),0),0),0)</f>
        <v>0</v>
      </c>
    </row>
    <row r="43" spans="6:15" ht="12.75">
      <c r="F43" s="55" t="s">
        <v>19</v>
      </c>
      <c r="G43" s="55"/>
      <c r="H43" s="55"/>
      <c r="I43" s="23">
        <f>IF($P37&lt;&gt;0,IF(H41&lt;&gt;0,SUM($P37/H41),0),0)</f>
        <v>0</v>
      </c>
      <c r="L43" s="55" t="s">
        <v>33</v>
      </c>
      <c r="M43" s="55"/>
      <c r="N43" s="55"/>
      <c r="O43" s="23">
        <f>IF($O$37&lt;&gt;0,IF($J$37&lt;&gt;0,SUM($O$37/SUM($J$37-$I$37)),0),0)</f>
        <v>0</v>
      </c>
    </row>
    <row r="44" spans="12:14" ht="12.75">
      <c r="L44" s="59" t="s">
        <v>34</v>
      </c>
      <c r="M44" s="59"/>
      <c r="N44" s="59"/>
    </row>
    <row r="45" spans="6:12" ht="12.75">
      <c r="F45" s="24" t="s">
        <v>27</v>
      </c>
      <c r="G45" s="24"/>
      <c r="I45" s="20" t="s">
        <v>25</v>
      </c>
      <c r="L45" s="15"/>
    </row>
    <row r="46" spans="6:12" ht="12.75">
      <c r="F46" s="55" t="s">
        <v>18</v>
      </c>
      <c r="G46" s="55"/>
      <c r="H46" s="55"/>
      <c r="I46" s="23">
        <f>IF($L37&lt;&gt;0,IF(H41&lt;&gt;0,SUM($L37/H41),0),0)</f>
        <v>0</v>
      </c>
      <c r="L46" s="15"/>
    </row>
    <row r="47" spans="6:15" ht="12.75">
      <c r="F47" s="55" t="s">
        <v>20</v>
      </c>
      <c r="G47" s="55"/>
      <c r="H47" s="55"/>
      <c r="I47" s="25">
        <f>IF($L$37&lt;&gt;0,IF($M$37&lt;&gt;0,SUM($M$37/$L$37),0),0)</f>
        <v>0</v>
      </c>
      <c r="L47" s="57" t="s">
        <v>30</v>
      </c>
      <c r="M47" s="57"/>
      <c r="N47" s="57"/>
      <c r="O47" s="58">
        <f>IF($R37&lt;&gt;0,IF(H41&lt;&gt;0,SUM($R37/H41),0),0)</f>
        <v>0</v>
      </c>
    </row>
    <row r="48" spans="6:15" ht="12.75" customHeight="1">
      <c r="F48" s="55" t="s">
        <v>28</v>
      </c>
      <c r="G48" s="55"/>
      <c r="H48" s="55"/>
      <c r="I48" s="25">
        <f>IF($H$41&lt;&gt;0,IF($M$37&lt;&gt;0,SUM($M$37/$H$41),0),0)</f>
        <v>0</v>
      </c>
      <c r="L48" s="57"/>
      <c r="M48" s="57"/>
      <c r="N48" s="57"/>
      <c r="O48" s="58"/>
    </row>
    <row r="49" spans="6:15" ht="12.75" customHeight="1">
      <c r="F49" s="26" t="s">
        <v>21</v>
      </c>
      <c r="I49" s="25">
        <f>IF($L$37&lt;&gt;0,IF($N$37&lt;&gt;0,SUM($N$37/$L$37),0),0)</f>
        <v>0</v>
      </c>
      <c r="L49" s="43"/>
      <c r="M49" s="43"/>
      <c r="N49" s="43"/>
      <c r="O49" s="44"/>
    </row>
    <row r="50" spans="6:9" ht="12.75" customHeight="1">
      <c r="F50" s="26"/>
      <c r="I50" s="25"/>
    </row>
    <row r="51" spans="14:18" ht="18" customHeight="1">
      <c r="N51" s="56" t="str">
        <f>Admin!A2</f>
        <v>IntactAuto.com</v>
      </c>
      <c r="O51" s="56"/>
      <c r="P51" s="56"/>
      <c r="Q51" s="56"/>
      <c r="R51" s="56"/>
    </row>
    <row r="52" spans="14:18" ht="12.75" customHeight="1">
      <c r="N52" s="49" t="str">
        <f>Admin!A3</f>
        <v>Created 12/29/2008, © All Right Reserved</v>
      </c>
      <c r="O52" s="49"/>
      <c r="P52" s="49"/>
      <c r="Q52" s="49"/>
      <c r="R52" s="49"/>
    </row>
  </sheetData>
  <sheetProtection password="E21D" sheet="1" objects="1" scenarios="1" selectLockedCells="1"/>
  <mergeCells count="19">
    <mergeCell ref="P2:R2"/>
    <mergeCell ref="N2:O2"/>
    <mergeCell ref="F47:H47"/>
    <mergeCell ref="F48:H48"/>
    <mergeCell ref="F41:G41"/>
    <mergeCell ref="F40:G40"/>
    <mergeCell ref="F46:H46"/>
    <mergeCell ref="L41:N41"/>
    <mergeCell ref="L42:N42"/>
    <mergeCell ref="L43:N43"/>
    <mergeCell ref="N52:R52"/>
    <mergeCell ref="F4:J4"/>
    <mergeCell ref="L4:P4"/>
    <mergeCell ref="F42:G42"/>
    <mergeCell ref="F43:H43"/>
    <mergeCell ref="N51:R51"/>
    <mergeCell ref="L47:N48"/>
    <mergeCell ref="O47:O48"/>
    <mergeCell ref="L44:N44"/>
  </mergeCells>
  <printOptions horizontalCentered="1"/>
  <pageMargins left="0.25" right="0.25" top="0.5" bottom="0.25" header="0" footer="0"/>
  <pageSetup blackAndWhite="1" horizontalDpi="300" verticalDpi="300" orientation="landscape" scale="80" r:id="rId3"/>
  <legacyDrawing r:id="rId2"/>
</worksheet>
</file>

<file path=xl/worksheets/sheet3.xml><?xml version="1.0" encoding="utf-8"?>
<worksheet xmlns="http://schemas.openxmlformats.org/spreadsheetml/2006/main" xmlns:r="http://schemas.openxmlformats.org/officeDocument/2006/relationships">
  <sheetPr codeName="Sheet3"/>
  <dimension ref="A2:A3"/>
  <sheetViews>
    <sheetView workbookViewId="0" topLeftCell="A1">
      <selection activeCell="A2" sqref="A2"/>
    </sheetView>
  </sheetViews>
  <sheetFormatPr defaultColWidth="9.140625" defaultRowHeight="12.75"/>
  <cols>
    <col min="1" max="1" width="25.7109375" style="0" customWidth="1"/>
  </cols>
  <sheetData>
    <row r="2" ht="12.75">
      <c r="A2" t="s">
        <v>36</v>
      </c>
    </row>
    <row r="3" ht="12.75">
      <c r="A3" t="s">
        <v>37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IntactAuto</dc:creator>
  <cp:keywords/>
  <dc:description/>
  <cp:lastModifiedBy>Charles Schruefer</cp:lastModifiedBy>
  <cp:lastPrinted>2009-05-16T11:04:43Z</cp:lastPrinted>
  <dcterms:created xsi:type="dcterms:W3CDTF">2008-12-28T18:07:25Z</dcterms:created>
  <dcterms:modified xsi:type="dcterms:W3CDTF">2011-02-05T11:09:20Z</dcterms:modified>
  <cp:category/>
  <cp:version/>
  <cp:contentType/>
  <cp:contentStatus/>
</cp:coreProperties>
</file>